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<sst xmlns="http://schemas.openxmlformats.org/spreadsheetml/2006/main" count="108" uniqueCount="76">
  <si>
    <t>ООО "Коммунальная компания"Наш дом"</t>
  </si>
  <si>
    <t>Утверждаю:</t>
  </si>
  <si>
    <t>Директор ООО "КК "Наш дом"</t>
  </si>
  <si>
    <t>________________ Трошина С.И.</t>
  </si>
  <si>
    <t xml:space="preserve">План  </t>
  </si>
  <si>
    <t>Текущего и Капитального ремонта  на 2017 год</t>
  </si>
  <si>
    <t xml:space="preserve">Объект: Жилой многоквартирный дом:  Л. Толстого 29   </t>
  </si>
  <si>
    <t>Кол-во квартир,шт</t>
  </si>
  <si>
    <t>Общая площадь: 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</si>
  <si>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</si>
  <si>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</si>
  <si>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</si>
  <si>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</si>
  <si>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</si>
  <si>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</si>
  <si>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</si>
  <si>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</si>
  <si>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>Разработка проекта гидроизоляции и водоотведения.</t>
  </si>
  <si>
    <t xml:space="preserve">шт </t>
  </si>
  <si>
    <t>1-4кв</t>
  </si>
  <si>
    <t>Вскрытие асфальтового покрытия, выемка грунта по периметру домов по ул. Л.Т.29, Чапаевская 146,148, на глубину фундамента. Изготовление единой системы водоотведения. Стоимость предварительная (расчет на 3 дома)</t>
  </si>
  <si>
    <t>м³</t>
  </si>
  <si>
    <t>2-4кв</t>
  </si>
  <si>
    <t xml:space="preserve">2. ПОДВАЛ </t>
  </si>
  <si>
    <t>Ремонт стен и потолков  лестничного марша на спусках в паркинг в двух подъездах (штукатурка, покраска)</t>
  </si>
  <si>
    <t>м²</t>
  </si>
  <si>
    <t>2-3кв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</si>
  <si>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</si>
  <si>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</si>
  <si>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</si>
  <si>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</si>
  <si>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</si>
  <si>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 xml:space="preserve"> Капитальный ремонт крыши: замена-ремонт стропильной системы, настил оцинкованного листа, выпуск всех фановых стояков за территорию чердачного помещения. Остаточная площадь над под.-м 2</t>
  </si>
  <si>
    <t>8. ЛЕСТНИЦЫ</t>
  </si>
  <si>
    <t>9. ФАСАД</t>
  </si>
  <si>
    <t>Ремонт цоколя(штукатурка)внутри двора))</t>
  </si>
  <si>
    <t>Окраска цоколя по штукатурке</t>
  </si>
  <si>
    <t>Локальный ремонт стен: высотные работы-штукатурка, покраска. Со стороны двора, Л.Толстого и филармонии.</t>
  </si>
  <si>
    <t>Ремонт стен перед входами в подъезды: штукатурка, шпатлевание, покраска.</t>
  </si>
  <si>
    <t>Ремонт карнизов из кирпича (высотные работы)</t>
  </si>
  <si>
    <t>п.м.</t>
  </si>
  <si>
    <t xml:space="preserve">10. ПЕРЕГОРОДКИ </t>
  </si>
  <si>
    <t>11. ВНУТРЕННЯЯ  ОТДЕЛКА</t>
  </si>
  <si>
    <t>Локальный ремонт стен лестничного марша в п.п.1,2: штукатурка, шпатлевание, покраска.</t>
  </si>
  <si>
    <t>Покраска стен, потолков в водомерной, эл.щитовой и теплоузле.</t>
  </si>
  <si>
    <t xml:space="preserve">12. ПОЛЫ </t>
  </si>
  <si>
    <t>Ремонт отошедшей керамической плитки в 1 и 2 подъездах</t>
  </si>
  <si>
    <t>13. ОКНА   и    ДВЕРИ</t>
  </si>
  <si>
    <t xml:space="preserve">14.МУСОРОПРОВОД </t>
  </si>
  <si>
    <t>15. ВЕНТИЛЯЦИЯ   и   ДЫМОУДАЛЕНИЕ</t>
  </si>
  <si>
    <t xml:space="preserve">Видео- диагностические работы  по системам вентиляции и дымоудалению, выявление неработающих каналов  вентиляции  </t>
  </si>
  <si>
    <t>Установка оголовков на вентканалах</t>
  </si>
  <si>
    <t>шт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</si>
  <si>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</si>
  <si>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и водоподкачек</t>
  </si>
  <si>
    <t>п/м</t>
  </si>
  <si>
    <t>Разработка проекта и  монтаж повысительной станции ХВС</t>
  </si>
  <si>
    <t>1-2кв</t>
  </si>
  <si>
    <t xml:space="preserve">18. ВОДОСНАБЖЕНИЕ, ОТОПЛЕНИЕ , ВОДООТВЕДЕНИЕ </t>
  </si>
  <si>
    <t>Замена розлива ХВС под потолком паркинга Ду 50</t>
  </si>
  <si>
    <t>1-4 кв</t>
  </si>
  <si>
    <t>Замена запорной арматуры на стояках ХВС Ду 25</t>
  </si>
  <si>
    <t>Монтаж запорной арматуры на стояки подъездного отопления  Ду 15- 20</t>
  </si>
  <si>
    <t>3-4 кв</t>
  </si>
  <si>
    <t>Замена стояков ХВС Ду 25 на п/п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</si>
  <si>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</si>
  <si>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</si>
  <si>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Текущий ремонт электрощитовых</t>
  </si>
  <si>
    <t xml:space="preserve">Оснащение, средствами эл. безопасности,  перезарядка огнетушителей  </t>
  </si>
  <si>
    <t>21. ВНУТРИДОМОВОЕ  ГАЗОВОЕ   ОБОРУДОВАНИЕ</t>
  </si>
  <si>
    <t>22. ЛИФТЫ</t>
  </si>
  <si>
    <t>23.  ЭНЕРГОСБЕРЕЖЕНИЕ  и ЭНЕРГОЭФФЕКТИВНОСТЬ</t>
  </si>
  <si>
    <t>24. БЛАГОУСТРОЙСТВО и ПРОЧИЕ РАБОТЫ</t>
  </si>
  <si>
    <t>Итого:</t>
  </si>
  <si>
    <t>Главный инженер</t>
  </si>
  <si>
    <t>В.И. Анашкин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</si>
</sst>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/>
      <protection/>
    </xf>
    <xf numFmtId="0" fontId="2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7" fillId="0" borderId="10" xfId="33" applyFont="1" applyBorder="1" applyAlignment="1">
      <alignment horizontal="center" wrapText="1"/>
      <protection/>
    </xf>
    <xf numFmtId="0" fontId="7" fillId="0" borderId="10" xfId="33" applyFont="1" applyBorder="1" applyAlignment="1">
      <alignment wrapText="1"/>
      <protection/>
    </xf>
    <xf numFmtId="0" fontId="8" fillId="0" borderId="10" xfId="33" applyFont="1" applyBorder="1" applyAlignment="1">
      <alignment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" fillId="0" borderId="0" xfId="33" applyAlignment="1">
      <alignment/>
      <protection/>
    </xf>
    <xf numFmtId="0" fontId="1" fillId="0" borderId="10" xfId="34" applyFont="1" applyBorder="1" applyAlignment="1">
      <alignment horizontal="left" vertical="center" wrapText="1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1" fillId="0" borderId="0" xfId="34" applyAlignment="1">
      <alignment/>
      <protection/>
    </xf>
    <xf numFmtId="0" fontId="1" fillId="0" borderId="0" xfId="34">
      <alignment/>
      <protection/>
    </xf>
    <xf numFmtId="2" fontId="1" fillId="0" borderId="10" xfId="34" applyNumberFormat="1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0" xfId="34" applyFont="1" applyBorder="1" applyAlignment="1">
      <alignment horizontal="left" vertical="center"/>
      <protection/>
    </xf>
    <xf numFmtId="0" fontId="1" fillId="0" borderId="10" xfId="34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2" fontId="1" fillId="0" borderId="10" xfId="33" applyNumberFormat="1" applyFont="1" applyBorder="1" applyAlignment="1">
      <alignment horizontal="center" vertical="center" wrapText="1"/>
      <protection/>
    </xf>
    <xf numFmtId="164" fontId="1" fillId="0" borderId="10" xfId="33" applyNumberFormat="1" applyFont="1" applyBorder="1" applyAlignment="1">
      <alignment horizontal="center" vertical="center" wrapText="1"/>
      <protection/>
    </xf>
    <xf numFmtId="0" fontId="9" fillId="0" borderId="10" xfId="33" applyFont="1" applyBorder="1">
      <alignment/>
      <protection/>
    </xf>
    <xf numFmtId="2" fontId="9" fillId="0" borderId="10" xfId="33" applyNumberFormat="1" applyFont="1" applyBorder="1" applyAlignment="1">
      <alignment horizontal="center"/>
      <protection/>
    </xf>
    <xf numFmtId="0" fontId="1" fillId="0" borderId="10" xfId="33" applyBorder="1">
      <alignment/>
      <protection/>
    </xf>
    <xf numFmtId="0" fontId="1" fillId="0" borderId="0" xfId="33" applyBorder="1" applyAlignment="1">
      <alignment horizontal="right"/>
      <protection/>
    </xf>
    <xf numFmtId="0" fontId="9" fillId="0" borderId="0" xfId="33" applyFont="1" applyBorder="1">
      <alignment/>
      <protection/>
    </xf>
    <xf numFmtId="2" fontId="9" fillId="0" borderId="0" xfId="33" applyNumberFormat="1" applyFont="1" applyBorder="1" applyAlignment="1">
      <alignment horizontal="center"/>
      <protection/>
    </xf>
    <xf numFmtId="0" fontId="1" fillId="0" borderId="0" xfId="33" applyBorder="1">
      <alignment/>
      <protection/>
    </xf>
    <xf numFmtId="0" fontId="1" fillId="0" borderId="0" xfId="33" applyAlignment="1">
      <alignment horizontal="left"/>
      <protection/>
    </xf>
    <xf numFmtId="0" fontId="2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right"/>
      <protection/>
    </xf>
    <xf numFmtId="0" fontId="5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 horizontal="left" wrapText="1"/>
      <protection/>
    </xf>
    <xf numFmtId="0" fontId="7" fillId="0" borderId="10" xfId="33" applyFont="1" applyBorder="1" applyAlignment="1">
      <alignment horizontal="center" wrapText="1"/>
      <protection/>
    </xf>
    <xf numFmtId="0" fontId="1" fillId="0" borderId="10" xfId="34" applyFont="1" applyBorder="1" applyAlignment="1">
      <alignment horizontal="left" vertical="center" wrapText="1"/>
      <protection/>
    </xf>
    <xf numFmtId="0" fontId="1" fillId="0" borderId="10" xfId="34" applyFont="1" applyBorder="1" applyAlignment="1">
      <alignment horizontal="left" vertical="center"/>
      <protection/>
    </xf>
    <xf numFmtId="0" fontId="1" fillId="0" borderId="10" xfId="33" applyFont="1" applyBorder="1" applyAlignment="1">
      <alignment horizontal="left" vertical="center"/>
      <protection/>
    </xf>
    <xf numFmtId="0" fontId="1" fillId="0" borderId="10" xfId="33" applyFont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right"/>
      <protection/>
    </xf>
    <xf numFmtId="0" fontId="1" fillId="0" borderId="0" xfId="33" applyFont="1" applyBorder="1" applyAlignment="1">
      <alignment horizontal="left"/>
      <protection/>
    </xf>
    <xf numFmtId="0" fontId="1" fillId="0" borderId="0" xfId="33" applyFont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37">
      <selection activeCell="G16" sqref="G16"/>
    </sheetView>
  </sheetViews>
  <sheetFormatPr defaultColWidth="8.7109375" defaultRowHeight="12.75"/>
  <cols>
    <col min="1" max="1" width="4.421875" style="1" customWidth="1"/>
    <col min="2" max="2" width="26.140625" style="1" customWidth="1"/>
    <col min="3" max="3" width="7.7109375" style="1" customWidth="1"/>
    <col min="4" max="4" width="8.7109375" style="1" customWidth="1"/>
    <col min="5" max="6" width="12.8515625" style="1" customWidth="1"/>
    <col min="7" max="7" width="12.7109375" style="1" customWidth="1"/>
    <col min="8" max="16384" width="8.7109375" style="1" customWidth="1"/>
  </cols>
  <sheetData>
    <row r="1" spans="1:9" ht="21">
      <c r="A1" s="30" t="s">
        <v>0</v>
      </c>
      <c r="B1" s="30"/>
      <c r="C1" s="30"/>
      <c r="D1" s="30"/>
      <c r="E1" s="30"/>
      <c r="F1" s="30"/>
      <c r="G1" s="30"/>
      <c r="H1" s="2"/>
      <c r="I1" s="2"/>
    </row>
    <row r="2" spans="1:9" ht="21">
      <c r="A2" s="3"/>
      <c r="B2" s="3"/>
      <c r="C2" s="3"/>
      <c r="D2" s="3"/>
      <c r="E2" s="3"/>
      <c r="F2" s="3"/>
      <c r="G2" s="3"/>
      <c r="H2" s="2"/>
      <c r="I2" s="2"/>
    </row>
    <row r="3" spans="1:9" ht="15.75">
      <c r="A3" s="31" t="s">
        <v>1</v>
      </c>
      <c r="B3" s="31"/>
      <c r="C3" s="31"/>
      <c r="D3" s="31"/>
      <c r="E3" s="31"/>
      <c r="F3" s="31"/>
      <c r="G3" s="31"/>
      <c r="H3" s="2"/>
      <c r="I3" s="2"/>
    </row>
    <row r="4" spans="1:9" ht="15.75">
      <c r="A4" s="31" t="s">
        <v>2</v>
      </c>
      <c r="B4" s="31"/>
      <c r="C4" s="31"/>
      <c r="D4" s="31"/>
      <c r="E4" s="31"/>
      <c r="F4" s="31"/>
      <c r="G4" s="31"/>
      <c r="H4" s="4"/>
      <c r="I4" s="4"/>
    </row>
    <row r="5" spans="1:9" ht="15.75">
      <c r="A5" s="31" t="s">
        <v>3</v>
      </c>
      <c r="B5" s="31"/>
      <c r="C5" s="31"/>
      <c r="D5" s="31"/>
      <c r="E5" s="31"/>
      <c r="F5" s="31"/>
      <c r="G5" s="31"/>
      <c r="H5" s="4"/>
      <c r="I5" s="4"/>
    </row>
    <row r="6" spans="1:9" ht="18.75">
      <c r="A6" s="32" t="s">
        <v>4</v>
      </c>
      <c r="B6" s="32"/>
      <c r="C6" s="32"/>
      <c r="D6" s="32"/>
      <c r="E6" s="32"/>
      <c r="F6" s="32"/>
      <c r="G6" s="32"/>
      <c r="H6" s="4"/>
      <c r="I6" s="4"/>
    </row>
    <row r="7" spans="1:7" ht="24" customHeight="1">
      <c r="A7" s="33" t="s">
        <v>5</v>
      </c>
      <c r="B7" s="33"/>
      <c r="C7" s="33"/>
      <c r="D7" s="33"/>
      <c r="E7" s="33"/>
      <c r="F7" s="33"/>
      <c r="G7" s="33"/>
    </row>
    <row r="8" spans="1:7" ht="19.5" customHeight="1">
      <c r="A8" s="33" t="s">
        <v>6</v>
      </c>
      <c r="B8" s="33"/>
      <c r="C8" s="33"/>
      <c r="D8" s="33"/>
      <c r="E8" s="33"/>
      <c r="F8" s="33"/>
      <c r="G8" s="33"/>
    </row>
    <row r="9" spans="1:7" ht="21.75" customHeight="1">
      <c r="A9" s="34" t="s">
        <v>7</v>
      </c>
      <c r="B9" s="34"/>
      <c r="C9" s="34"/>
      <c r="D9" s="6">
        <v>17</v>
      </c>
      <c r="E9" s="34" t="s">
        <v>8</v>
      </c>
      <c r="F9" s="34"/>
      <c r="G9" s="5">
        <v>2943.6</v>
      </c>
    </row>
    <row r="10" spans="1:8" ht="29.25" customHeight="1">
      <c r="A10" s="7" t="s">
        <v>9</v>
      </c>
      <c r="B10" s="7" t="s">
        <v>10</v>
      </c>
      <c r="C10" s="7" t="s">
        <v>11</v>
      </c>
      <c r="D10" s="8" t="s">
        <v>12</v>
      </c>
      <c r="E10" s="8" t="s">
        <v>13</v>
      </c>
      <c r="F10" s="8" t="s">
        <v>14</v>
      </c>
      <c r="G10" s="8" t="s">
        <v>15</v>
      </c>
      <c r="H10" s="9"/>
    </row>
    <row r="11" spans="1:8" s="13" customFormat="1" ht="15.75" customHeight="1">
      <c r="A11" s="35" t="s">
        <v>16</v>
      </c>
      <c r="B11" s="35"/>
      <c r="C11" s="35"/>
      <c r="D11" s="11"/>
      <c r="E11" s="11"/>
      <c r="F11" s="11"/>
      <c r="G11" s="11"/>
      <c r="H11" s="12"/>
    </row>
    <row r="12" spans="1:8" s="13" customFormat="1" ht="49.5" customHeight="1">
      <c r="A12" s="10">
        <v>1</v>
      </c>
      <c r="B12" s="10" t="s">
        <v>17</v>
      </c>
      <c r="C12" s="10" t="s">
        <v>18</v>
      </c>
      <c r="D12" s="11">
        <v>1</v>
      </c>
      <c r="E12" s="11">
        <v>50000</v>
      </c>
      <c r="F12" s="14">
        <f aca="true" t="shared" si="0" ref="F12:F42">E12/(12*$G$9)</f>
        <v>1.4155002944240613</v>
      </c>
      <c r="G12" s="11" t="s">
        <v>19</v>
      </c>
      <c r="H12" s="12"/>
    </row>
    <row r="13" spans="1:8" s="13" customFormat="1" ht="165">
      <c r="A13" s="10">
        <v>2</v>
      </c>
      <c r="B13" s="10" t="s">
        <v>20</v>
      </c>
      <c r="C13" s="10" t="s">
        <v>21</v>
      </c>
      <c r="D13" s="11">
        <v>273</v>
      </c>
      <c r="E13" s="11">
        <f>D13*8400</f>
        <v>2293200</v>
      </c>
      <c r="F13" s="14">
        <f t="shared" si="0"/>
        <v>64.92050550346515</v>
      </c>
      <c r="G13" s="11" t="s">
        <v>22</v>
      </c>
      <c r="H13" s="12"/>
    </row>
    <row r="14" spans="1:7" s="13" customFormat="1" ht="14.25" customHeight="1">
      <c r="A14" s="35" t="s">
        <v>23</v>
      </c>
      <c r="B14" s="35"/>
      <c r="C14" s="35"/>
      <c r="D14" s="11"/>
      <c r="E14" s="11"/>
      <c r="F14" s="14">
        <f t="shared" si="0"/>
        <v>0</v>
      </c>
      <c r="G14" s="11"/>
    </row>
    <row r="15" spans="1:7" s="13" customFormat="1" ht="74.25" customHeight="1">
      <c r="A15" s="10">
        <v>1</v>
      </c>
      <c r="B15" s="10" t="s">
        <v>24</v>
      </c>
      <c r="C15" s="10" t="s">
        <v>25</v>
      </c>
      <c r="D15" s="11">
        <v>60</v>
      </c>
      <c r="E15" s="11">
        <f>D15*900</f>
        <v>54000</v>
      </c>
      <c r="F15" s="14">
        <f t="shared" si="0"/>
        <v>1.5287403179779864</v>
      </c>
      <c r="G15" s="11" t="s">
        <v>19</v>
      </c>
    </row>
    <row r="16" spans="1:7" s="13" customFormat="1" ht="14.25" customHeight="1">
      <c r="A16" s="35" t="s">
        <v>27</v>
      </c>
      <c r="B16" s="35"/>
      <c r="C16" s="35"/>
      <c r="D16" s="11"/>
      <c r="E16" s="11"/>
      <c r="F16" s="14">
        <f t="shared" si="0"/>
        <v>0</v>
      </c>
      <c r="G16" s="11"/>
    </row>
    <row r="17" spans="1:7" s="13" customFormat="1" ht="15">
      <c r="A17" s="10"/>
      <c r="B17" s="10"/>
      <c r="C17" s="10"/>
      <c r="D17" s="11"/>
      <c r="E17" s="11"/>
      <c r="F17" s="14">
        <f t="shared" si="0"/>
        <v>0</v>
      </c>
      <c r="G17" s="11"/>
    </row>
    <row r="18" spans="1:7" s="13" customFormat="1" ht="14.25" customHeight="1">
      <c r="A18" s="35" t="s">
        <v>28</v>
      </c>
      <c r="B18" s="35"/>
      <c r="C18" s="35"/>
      <c r="D18" s="11"/>
      <c r="E18" s="11"/>
      <c r="F18" s="14">
        <f t="shared" si="0"/>
        <v>0</v>
      </c>
      <c r="G18" s="11"/>
    </row>
    <row r="19" spans="1:7" s="13" customFormat="1" ht="15">
      <c r="A19" s="10"/>
      <c r="B19" s="10"/>
      <c r="C19" s="10"/>
      <c r="D19" s="11"/>
      <c r="E19" s="11"/>
      <c r="F19" s="14">
        <f t="shared" si="0"/>
        <v>0</v>
      </c>
      <c r="G19" s="11"/>
    </row>
    <row r="20" spans="1:7" s="13" customFormat="1" ht="14.25" customHeight="1">
      <c r="A20" s="35" t="s">
        <v>29</v>
      </c>
      <c r="B20" s="35"/>
      <c r="C20" s="35"/>
      <c r="D20" s="11"/>
      <c r="E20" s="11"/>
      <c r="F20" s="14">
        <f t="shared" si="0"/>
        <v>0</v>
      </c>
      <c r="G20" s="11"/>
    </row>
    <row r="21" spans="1:7" s="13" customFormat="1" ht="15">
      <c r="A21" s="10"/>
      <c r="B21" s="10"/>
      <c r="C21" s="10"/>
      <c r="D21" s="11"/>
      <c r="E21" s="11"/>
      <c r="F21" s="14">
        <f t="shared" si="0"/>
        <v>0</v>
      </c>
      <c r="G21" s="11"/>
    </row>
    <row r="22" spans="1:7" s="13" customFormat="1" ht="17.25" customHeight="1">
      <c r="A22" s="35" t="s">
        <v>30</v>
      </c>
      <c r="B22" s="35"/>
      <c r="C22" s="35"/>
      <c r="D22" s="11"/>
      <c r="E22" s="11"/>
      <c r="F22" s="14">
        <f t="shared" si="0"/>
        <v>0</v>
      </c>
      <c r="G22" s="11"/>
    </row>
    <row r="23" spans="1:7" s="13" customFormat="1" ht="13.5" customHeight="1">
      <c r="A23" s="10"/>
      <c r="B23" s="10"/>
      <c r="C23" s="10"/>
      <c r="D23" s="11"/>
      <c r="E23" s="11"/>
      <c r="F23" s="14">
        <f t="shared" si="0"/>
        <v>0</v>
      </c>
      <c r="G23" s="11"/>
    </row>
    <row r="24" spans="1:7" s="13" customFormat="1" ht="14.25" customHeight="1">
      <c r="A24" s="35" t="s">
        <v>31</v>
      </c>
      <c r="B24" s="35"/>
      <c r="C24" s="35"/>
      <c r="D24" s="11"/>
      <c r="E24" s="11"/>
      <c r="F24" s="14">
        <f t="shared" si="0"/>
        <v>0</v>
      </c>
      <c r="G24" s="11"/>
    </row>
    <row r="25" spans="1:7" s="13" customFormat="1" ht="135">
      <c r="A25" s="10">
        <v>1</v>
      </c>
      <c r="B25" s="10" t="s">
        <v>32</v>
      </c>
      <c r="C25" s="10" t="s">
        <v>25</v>
      </c>
      <c r="D25" s="11">
        <v>325</v>
      </c>
      <c r="E25" s="11">
        <f>D25*2800</f>
        <v>910000</v>
      </c>
      <c r="F25" s="14">
        <f t="shared" si="0"/>
        <v>25.762105358517918</v>
      </c>
      <c r="G25" s="11" t="s">
        <v>26</v>
      </c>
    </row>
    <row r="26" spans="1:7" s="13" customFormat="1" ht="14.25" customHeight="1">
      <c r="A26" s="35" t="s">
        <v>33</v>
      </c>
      <c r="B26" s="35"/>
      <c r="C26" s="35"/>
      <c r="D26" s="11"/>
      <c r="E26" s="11"/>
      <c r="F26" s="14">
        <f t="shared" si="0"/>
        <v>0</v>
      </c>
      <c r="G26" s="11"/>
    </row>
    <row r="27" spans="1:7" s="13" customFormat="1" ht="15">
      <c r="A27" s="10"/>
      <c r="B27" s="10"/>
      <c r="C27" s="10"/>
      <c r="D27" s="11"/>
      <c r="E27" s="11"/>
      <c r="F27" s="14">
        <f t="shared" si="0"/>
        <v>0</v>
      </c>
      <c r="G27" s="11"/>
    </row>
    <row r="28" spans="1:7" s="13" customFormat="1" ht="15" customHeight="1">
      <c r="A28" s="35" t="s">
        <v>34</v>
      </c>
      <c r="B28" s="35"/>
      <c r="C28" s="35"/>
      <c r="D28" s="11"/>
      <c r="E28" s="11"/>
      <c r="F28" s="14">
        <f t="shared" si="0"/>
        <v>0</v>
      </c>
      <c r="G28" s="11"/>
    </row>
    <row r="29" spans="1:7" s="13" customFormat="1" ht="45">
      <c r="A29" s="10">
        <v>1</v>
      </c>
      <c r="B29" s="10" t="s">
        <v>35</v>
      </c>
      <c r="C29" s="10" t="s">
        <v>25</v>
      </c>
      <c r="D29" s="11">
        <v>12</v>
      </c>
      <c r="E29" s="11">
        <f>D29*450</f>
        <v>5400</v>
      </c>
      <c r="F29" s="14">
        <f t="shared" si="0"/>
        <v>0.15287403179779863</v>
      </c>
      <c r="G29" s="11" t="s">
        <v>26</v>
      </c>
    </row>
    <row r="30" spans="1:7" s="13" customFormat="1" ht="27.75" customHeight="1">
      <c r="A30" s="10">
        <v>2</v>
      </c>
      <c r="B30" s="10" t="s">
        <v>36</v>
      </c>
      <c r="C30" s="10" t="s">
        <v>25</v>
      </c>
      <c r="D30" s="11">
        <v>12</v>
      </c>
      <c r="E30" s="11">
        <f>D30*350</f>
        <v>4200</v>
      </c>
      <c r="F30" s="14">
        <f t="shared" si="0"/>
        <v>0.11890202473162115</v>
      </c>
      <c r="G30" s="11" t="s">
        <v>26</v>
      </c>
    </row>
    <row r="31" spans="1:7" s="13" customFormat="1" ht="75">
      <c r="A31" s="10">
        <v>3</v>
      </c>
      <c r="B31" s="10" t="s">
        <v>37</v>
      </c>
      <c r="C31" s="10" t="s">
        <v>25</v>
      </c>
      <c r="D31" s="11">
        <v>156</v>
      </c>
      <c r="E31" s="11">
        <f>D31*800</f>
        <v>124800</v>
      </c>
      <c r="F31" s="14">
        <f t="shared" si="0"/>
        <v>3.5330887348824573</v>
      </c>
      <c r="G31" s="11" t="s">
        <v>26</v>
      </c>
    </row>
    <row r="32" spans="1:7" s="13" customFormat="1" ht="60">
      <c r="A32" s="10">
        <v>4</v>
      </c>
      <c r="B32" s="10" t="s">
        <v>38</v>
      </c>
      <c r="C32" s="10" t="s">
        <v>25</v>
      </c>
      <c r="D32" s="11">
        <v>27</v>
      </c>
      <c r="E32" s="11">
        <f>D32*750</f>
        <v>20250</v>
      </c>
      <c r="F32" s="14">
        <f t="shared" si="0"/>
        <v>0.5732776192417448</v>
      </c>
      <c r="G32" s="11" t="s">
        <v>26</v>
      </c>
    </row>
    <row r="33" spans="1:7" s="13" customFormat="1" ht="45">
      <c r="A33" s="10">
        <v>5</v>
      </c>
      <c r="B33" s="10" t="s">
        <v>39</v>
      </c>
      <c r="C33" s="10" t="s">
        <v>40</v>
      </c>
      <c r="D33" s="11">
        <v>50</v>
      </c>
      <c r="E33" s="11">
        <f>D33*800</f>
        <v>40000</v>
      </c>
      <c r="F33" s="14">
        <f t="shared" si="0"/>
        <v>1.132400235539249</v>
      </c>
      <c r="G33" s="11" t="s">
        <v>26</v>
      </c>
    </row>
    <row r="34" spans="1:7" s="13" customFormat="1" ht="14.25" customHeight="1">
      <c r="A34" s="35" t="s">
        <v>41</v>
      </c>
      <c r="B34" s="35"/>
      <c r="C34" s="35"/>
      <c r="D34" s="11"/>
      <c r="E34" s="11"/>
      <c r="F34" s="14">
        <f t="shared" si="0"/>
        <v>0</v>
      </c>
      <c r="G34" s="11"/>
    </row>
    <row r="35" spans="1:7" s="13" customFormat="1" ht="15">
      <c r="A35" s="10"/>
      <c r="B35" s="10"/>
      <c r="C35" s="10"/>
      <c r="D35" s="11"/>
      <c r="E35" s="11"/>
      <c r="F35" s="14">
        <f t="shared" si="0"/>
        <v>0</v>
      </c>
      <c r="G35" s="11"/>
    </row>
    <row r="36" spans="1:7" s="13" customFormat="1" ht="14.25" customHeight="1">
      <c r="A36" s="35" t="s">
        <v>42</v>
      </c>
      <c r="B36" s="35"/>
      <c r="C36" s="35"/>
      <c r="D36" s="11"/>
      <c r="E36" s="11"/>
      <c r="F36" s="14">
        <f t="shared" si="0"/>
        <v>0</v>
      </c>
      <c r="G36" s="11"/>
    </row>
    <row r="37" spans="1:7" s="13" customFormat="1" ht="60">
      <c r="A37" s="10">
        <v>1</v>
      </c>
      <c r="B37" s="10" t="s">
        <v>43</v>
      </c>
      <c r="C37" s="10" t="s">
        <v>25</v>
      </c>
      <c r="D37" s="11">
        <v>51</v>
      </c>
      <c r="E37" s="11">
        <f>D37*320</f>
        <v>16320</v>
      </c>
      <c r="F37" s="14">
        <f t="shared" si="0"/>
        <v>0.46201929610001363</v>
      </c>
      <c r="G37" s="11" t="s">
        <v>26</v>
      </c>
    </row>
    <row r="38" spans="1:7" s="13" customFormat="1" ht="45">
      <c r="A38" s="10">
        <v>2</v>
      </c>
      <c r="B38" s="10" t="s">
        <v>44</v>
      </c>
      <c r="C38" s="10" t="s">
        <v>25</v>
      </c>
      <c r="D38" s="11">
        <v>115</v>
      </c>
      <c r="E38" s="11">
        <f>D38*450</f>
        <v>51750</v>
      </c>
      <c r="F38" s="14">
        <f t="shared" si="0"/>
        <v>1.4650428047289035</v>
      </c>
      <c r="G38" s="15" t="s">
        <v>19</v>
      </c>
    </row>
    <row r="39" spans="1:7" s="13" customFormat="1" ht="15">
      <c r="A39" s="36" t="s">
        <v>45</v>
      </c>
      <c r="B39" s="36"/>
      <c r="C39" s="36"/>
      <c r="D39" s="17"/>
      <c r="E39" s="17"/>
      <c r="F39" s="14">
        <f t="shared" si="0"/>
        <v>0</v>
      </c>
      <c r="G39" s="17"/>
    </row>
    <row r="40" spans="1:7" ht="42" customHeight="1">
      <c r="A40" s="18">
        <v>1</v>
      </c>
      <c r="B40" s="18" t="s">
        <v>46</v>
      </c>
      <c r="C40" s="18" t="s">
        <v>18</v>
      </c>
      <c r="D40" s="19">
        <v>32</v>
      </c>
      <c r="E40" s="19">
        <f>D40*200</f>
        <v>6400</v>
      </c>
      <c r="F40" s="20">
        <f t="shared" si="0"/>
        <v>0.18118403768627986</v>
      </c>
      <c r="G40" s="15" t="s">
        <v>19</v>
      </c>
    </row>
    <row r="41" spans="1:7" s="13" customFormat="1" ht="15">
      <c r="A41" s="16"/>
      <c r="B41" s="16"/>
      <c r="C41" s="16"/>
      <c r="D41" s="17"/>
      <c r="E41" s="17"/>
      <c r="F41" s="14">
        <f t="shared" si="0"/>
        <v>0</v>
      </c>
      <c r="G41" s="17"/>
    </row>
    <row r="42" spans="1:7" s="13" customFormat="1" ht="15">
      <c r="A42" s="36" t="s">
        <v>47</v>
      </c>
      <c r="B42" s="36"/>
      <c r="C42" s="36"/>
      <c r="D42" s="17"/>
      <c r="E42" s="17"/>
      <c r="F42" s="14">
        <f t="shared" si="0"/>
        <v>0</v>
      </c>
      <c r="G42" s="17"/>
    </row>
    <row r="43" spans="1:7" s="13" customFormat="1" ht="15">
      <c r="A43" s="16"/>
      <c r="B43" s="16"/>
      <c r="C43" s="16"/>
      <c r="D43" s="17"/>
      <c r="E43" s="17"/>
      <c r="F43" s="14"/>
      <c r="G43" s="17"/>
    </row>
    <row r="44" spans="1:7" s="13" customFormat="1" ht="15">
      <c r="A44" s="36" t="s">
        <v>48</v>
      </c>
      <c r="B44" s="36"/>
      <c r="C44" s="36"/>
      <c r="D44" s="17"/>
      <c r="E44" s="17"/>
      <c r="F44" s="14">
        <f aca="true" t="shared" si="1" ref="F44:F56">E44/(12*$G$9)</f>
        <v>0</v>
      </c>
      <c r="G44" s="17"/>
    </row>
    <row r="45" spans="1:7" s="13" customFormat="1" ht="15">
      <c r="A45" s="16"/>
      <c r="B45" s="16"/>
      <c r="C45" s="16"/>
      <c r="D45" s="17"/>
      <c r="E45" s="17"/>
      <c r="F45" s="14">
        <f t="shared" si="1"/>
        <v>0</v>
      </c>
      <c r="G45" s="17"/>
    </row>
    <row r="46" spans="1:7" ht="15">
      <c r="A46" s="37" t="s">
        <v>49</v>
      </c>
      <c r="B46" s="37"/>
      <c r="C46" s="37"/>
      <c r="D46" s="15"/>
      <c r="E46" s="15"/>
      <c r="F46" s="20">
        <f t="shared" si="1"/>
        <v>0</v>
      </c>
      <c r="G46" s="15"/>
    </row>
    <row r="47" spans="1:7" ht="85.5" customHeight="1">
      <c r="A47" s="18">
        <v>1</v>
      </c>
      <c r="B47" s="18" t="s">
        <v>50</v>
      </c>
      <c r="C47" s="18" t="s">
        <v>18</v>
      </c>
      <c r="D47" s="19">
        <f>D9*3</f>
        <v>51</v>
      </c>
      <c r="E47" s="19">
        <f>D47*150</f>
        <v>7650</v>
      </c>
      <c r="F47" s="20">
        <f t="shared" si="1"/>
        <v>0.2165715450468814</v>
      </c>
      <c r="G47" s="15" t="s">
        <v>19</v>
      </c>
    </row>
    <row r="48" spans="1:7" ht="31.5" customHeight="1">
      <c r="A48" s="18">
        <v>2</v>
      </c>
      <c r="B48" s="18" t="s">
        <v>51</v>
      </c>
      <c r="C48" s="18" t="s">
        <v>52</v>
      </c>
      <c r="D48" s="19">
        <v>4</v>
      </c>
      <c r="E48" s="19">
        <f>D48*2200</f>
        <v>8800</v>
      </c>
      <c r="F48" s="20">
        <f t="shared" si="1"/>
        <v>0.2491280518186348</v>
      </c>
      <c r="G48" s="11" t="s">
        <v>26</v>
      </c>
    </row>
    <row r="49" spans="1:7" ht="30.75" customHeight="1">
      <c r="A49" s="38" t="s">
        <v>53</v>
      </c>
      <c r="B49" s="38"/>
      <c r="C49" s="38"/>
      <c r="D49" s="19"/>
      <c r="E49" s="19"/>
      <c r="F49" s="20">
        <f t="shared" si="1"/>
        <v>0</v>
      </c>
      <c r="G49" s="19"/>
    </row>
    <row r="50" spans="1:7" ht="78" customHeight="1">
      <c r="A50" s="18">
        <v>1</v>
      </c>
      <c r="B50" s="18" t="s">
        <v>54</v>
      </c>
      <c r="C50" s="18" t="s">
        <v>55</v>
      </c>
      <c r="D50" s="19">
        <v>25</v>
      </c>
      <c r="E50" s="19"/>
      <c r="F50" s="20">
        <f t="shared" si="1"/>
        <v>0</v>
      </c>
      <c r="G50" s="15" t="s">
        <v>19</v>
      </c>
    </row>
    <row r="51" spans="1:7" ht="45" customHeight="1">
      <c r="A51" s="18">
        <v>2</v>
      </c>
      <c r="B51" s="18" t="s">
        <v>56</v>
      </c>
      <c r="C51" s="18" t="s">
        <v>52</v>
      </c>
      <c r="D51" s="19">
        <v>1</v>
      </c>
      <c r="E51" s="19">
        <v>240000</v>
      </c>
      <c r="F51" s="20">
        <f t="shared" si="1"/>
        <v>6.794401413235494</v>
      </c>
      <c r="G51" s="15" t="s">
        <v>57</v>
      </c>
    </row>
    <row r="52" spans="1:7" ht="27" customHeight="1">
      <c r="A52" s="38" t="s">
        <v>58</v>
      </c>
      <c r="B52" s="38"/>
      <c r="C52" s="38"/>
      <c r="D52" s="19"/>
      <c r="E52" s="19"/>
      <c r="F52" s="20">
        <f t="shared" si="1"/>
        <v>0</v>
      </c>
      <c r="G52" s="19"/>
    </row>
    <row r="53" spans="1:7" ht="29.25" customHeight="1">
      <c r="A53" s="18">
        <v>1</v>
      </c>
      <c r="B53" s="18" t="s">
        <v>59</v>
      </c>
      <c r="C53" s="18" t="s">
        <v>55</v>
      </c>
      <c r="D53" s="19">
        <v>82</v>
      </c>
      <c r="E53" s="19">
        <f>D53*1500</f>
        <v>123000</v>
      </c>
      <c r="F53" s="20">
        <f t="shared" si="1"/>
        <v>3.482130724283191</v>
      </c>
      <c r="G53" s="19" t="s">
        <v>60</v>
      </c>
    </row>
    <row r="54" spans="1:7" ht="31.5" customHeight="1">
      <c r="A54" s="18">
        <v>2</v>
      </c>
      <c r="B54" s="18" t="s">
        <v>61</v>
      </c>
      <c r="C54" s="18" t="s">
        <v>52</v>
      </c>
      <c r="D54" s="19">
        <v>12</v>
      </c>
      <c r="E54" s="19">
        <f>D54*360</f>
        <v>4320</v>
      </c>
      <c r="F54" s="20">
        <f t="shared" si="1"/>
        <v>0.1222992254382389</v>
      </c>
      <c r="G54" s="19" t="s">
        <v>60</v>
      </c>
    </row>
    <row r="55" spans="1:7" ht="58.5" customHeight="1">
      <c r="A55" s="18">
        <v>3</v>
      </c>
      <c r="B55" s="18" t="s">
        <v>62</v>
      </c>
      <c r="C55" s="18" t="s">
        <v>52</v>
      </c>
      <c r="D55" s="19">
        <v>12</v>
      </c>
      <c r="E55" s="19">
        <f>D55*640</f>
        <v>7680</v>
      </c>
      <c r="F55" s="20">
        <f t="shared" si="1"/>
        <v>0.21742084522353583</v>
      </c>
      <c r="G55" s="19" t="s">
        <v>63</v>
      </c>
    </row>
    <row r="56" spans="1:7" ht="58.5" customHeight="1">
      <c r="A56" s="18">
        <v>4</v>
      </c>
      <c r="B56" s="18" t="s">
        <v>64</v>
      </c>
      <c r="C56" s="18" t="s">
        <v>55</v>
      </c>
      <c r="D56" s="19">
        <v>90</v>
      </c>
      <c r="E56" s="19">
        <f>D56*2000</f>
        <v>180000</v>
      </c>
      <c r="F56" s="20">
        <f t="shared" si="1"/>
        <v>5.095801059926621</v>
      </c>
      <c r="G56" s="19" t="s">
        <v>19</v>
      </c>
    </row>
    <row r="57" spans="1:7" ht="31.5" customHeight="1">
      <c r="A57" s="38" t="s">
        <v>65</v>
      </c>
      <c r="B57" s="38"/>
      <c r="C57" s="38"/>
      <c r="D57" s="19"/>
      <c r="E57" s="19"/>
      <c r="F57" s="20"/>
      <c r="G57" s="19"/>
    </row>
    <row r="58" spans="1:7" ht="44.25" customHeight="1">
      <c r="A58" s="38" t="s">
        <v>66</v>
      </c>
      <c r="B58" s="38"/>
      <c r="C58" s="38"/>
      <c r="D58" s="19"/>
      <c r="E58" s="19"/>
      <c r="F58" s="20">
        <f aca="true" t="shared" si="2" ref="F58:F68">E58/(12*$G$9)</f>
        <v>0</v>
      </c>
      <c r="G58" s="19"/>
    </row>
    <row r="59" spans="1:7" ht="30" customHeight="1">
      <c r="A59" s="18">
        <v>1</v>
      </c>
      <c r="B59" s="18" t="s">
        <v>67</v>
      </c>
      <c r="C59" s="18" t="s">
        <v>52</v>
      </c>
      <c r="D59" s="19">
        <v>1</v>
      </c>
      <c r="E59" s="19">
        <f>D59*5000</f>
        <v>5000</v>
      </c>
      <c r="F59" s="20">
        <f t="shared" si="2"/>
        <v>0.14155002944240613</v>
      </c>
      <c r="G59" s="15" t="s">
        <v>19</v>
      </c>
    </row>
    <row r="60" spans="1:7" ht="55.5" customHeight="1">
      <c r="A60" s="18">
        <v>2</v>
      </c>
      <c r="B60" s="18" t="s">
        <v>68</v>
      </c>
      <c r="C60" s="18" t="s">
        <v>52</v>
      </c>
      <c r="D60" s="19">
        <v>1</v>
      </c>
      <c r="E60" s="19">
        <f>D60*3000</f>
        <v>3000</v>
      </c>
      <c r="F60" s="20">
        <f t="shared" si="2"/>
        <v>0.08493001766544368</v>
      </c>
      <c r="G60" s="15" t="s">
        <v>19</v>
      </c>
    </row>
    <row r="61" spans="1:7" ht="15">
      <c r="A61" s="18"/>
      <c r="B61" s="18"/>
      <c r="C61" s="18"/>
      <c r="D61" s="19"/>
      <c r="E61" s="19"/>
      <c r="F61" s="20">
        <f t="shared" si="2"/>
        <v>0</v>
      </c>
      <c r="G61" s="19"/>
    </row>
    <row r="62" spans="1:7" ht="34.5" customHeight="1">
      <c r="A62" s="38" t="s">
        <v>69</v>
      </c>
      <c r="B62" s="38"/>
      <c r="C62" s="38"/>
      <c r="D62" s="19"/>
      <c r="E62" s="19"/>
      <c r="F62" s="20">
        <f t="shared" si="2"/>
        <v>0</v>
      </c>
      <c r="G62" s="19"/>
    </row>
    <row r="63" spans="1:7" ht="15">
      <c r="A63" s="18"/>
      <c r="B63" s="18"/>
      <c r="C63" s="18"/>
      <c r="D63" s="19"/>
      <c r="E63" s="19"/>
      <c r="F63" s="20">
        <f t="shared" si="2"/>
        <v>0</v>
      </c>
      <c r="G63" s="19"/>
    </row>
    <row r="64" spans="1:7" ht="14.25" customHeight="1">
      <c r="A64" s="38" t="s">
        <v>70</v>
      </c>
      <c r="B64" s="38"/>
      <c r="C64" s="18"/>
      <c r="D64" s="19"/>
      <c r="E64" s="19"/>
      <c r="F64" s="20">
        <f t="shared" si="2"/>
        <v>0</v>
      </c>
      <c r="G64" s="19"/>
    </row>
    <row r="65" spans="1:7" ht="15">
      <c r="A65" s="18"/>
      <c r="B65" s="18"/>
      <c r="C65" s="18"/>
      <c r="D65" s="19"/>
      <c r="E65" s="19"/>
      <c r="F65" s="20">
        <f t="shared" si="2"/>
        <v>0</v>
      </c>
      <c r="G65" s="19"/>
    </row>
    <row r="66" spans="1:7" ht="27.75" customHeight="1">
      <c r="A66" s="38" t="s">
        <v>71</v>
      </c>
      <c r="B66" s="38"/>
      <c r="C66" s="38"/>
      <c r="D66" s="19"/>
      <c r="E66" s="19"/>
      <c r="F66" s="20">
        <f t="shared" si="2"/>
        <v>0</v>
      </c>
      <c r="G66" s="19"/>
    </row>
    <row r="67" spans="1:7" ht="15">
      <c r="A67" s="18"/>
      <c r="B67" s="18"/>
      <c r="C67" s="18"/>
      <c r="D67" s="19"/>
      <c r="E67" s="19"/>
      <c r="F67" s="20">
        <f t="shared" si="2"/>
        <v>0</v>
      </c>
      <c r="G67" s="19"/>
    </row>
    <row r="68" spans="1:7" ht="28.5" customHeight="1">
      <c r="A68" s="38" t="s">
        <v>72</v>
      </c>
      <c r="B68" s="38"/>
      <c r="C68" s="18"/>
      <c r="D68" s="19"/>
      <c r="E68" s="19"/>
      <c r="F68" s="21">
        <f t="shared" si="2"/>
        <v>0</v>
      </c>
      <c r="G68" s="19"/>
    </row>
    <row r="69" spans="1:7" ht="15">
      <c r="A69" s="39" t="s">
        <v>73</v>
      </c>
      <c r="B69" s="39"/>
      <c r="C69" s="39"/>
      <c r="D69" s="39"/>
      <c r="E69" s="22">
        <f>SUM(E11:E68)</f>
        <v>4155770</v>
      </c>
      <c r="F69" s="23">
        <f>SUM(F12:F68)</f>
        <v>117.64987317117361</v>
      </c>
      <c r="G69" s="24"/>
    </row>
    <row r="70" spans="1:7" ht="15">
      <c r="A70" s="25"/>
      <c r="B70" s="25"/>
      <c r="C70" s="25"/>
      <c r="D70" s="25"/>
      <c r="E70" s="26"/>
      <c r="F70" s="27"/>
      <c r="G70" s="28"/>
    </row>
    <row r="71" spans="1:7" ht="15">
      <c r="A71" s="40" t="s">
        <v>74</v>
      </c>
      <c r="B71" s="40"/>
      <c r="C71" s="40"/>
      <c r="D71" s="40"/>
      <c r="F71" s="41" t="s">
        <v>75</v>
      </c>
      <c r="G71" s="41"/>
    </row>
    <row r="72" spans="1:4" ht="15">
      <c r="A72" s="29"/>
      <c r="B72" s="29"/>
      <c r="C72" s="29"/>
      <c r="D72" s="29"/>
    </row>
    <row r="73" spans="1:4" ht="15">
      <c r="A73" s="29"/>
      <c r="B73" s="29"/>
      <c r="C73" s="29"/>
      <c r="D73" s="29"/>
    </row>
    <row r="74" spans="1:7" ht="15">
      <c r="A74" s="40"/>
      <c r="B74" s="40"/>
      <c r="C74" s="40"/>
      <c r="D74" s="40"/>
      <c r="F74" s="41"/>
      <c r="G74" s="41"/>
    </row>
  </sheetData>
  <sheetProtection selectLockedCells="1" selectUnlockedCells="1"/>
  <mergeCells count="37">
    <mergeCell ref="A66:C66"/>
    <mergeCell ref="A68:B68"/>
    <mergeCell ref="A69:D69"/>
    <mergeCell ref="A71:D71"/>
    <mergeCell ref="F71:G71"/>
    <mergeCell ref="A74:D74"/>
    <mergeCell ref="F74:G74"/>
    <mergeCell ref="A49:C49"/>
    <mergeCell ref="A52:C52"/>
    <mergeCell ref="A57:C57"/>
    <mergeCell ref="A58:C58"/>
    <mergeCell ref="A62:C62"/>
    <mergeCell ref="A64:B64"/>
    <mergeCell ref="A34:C34"/>
    <mergeCell ref="A36:C36"/>
    <mergeCell ref="A39:C39"/>
    <mergeCell ref="A42:C42"/>
    <mergeCell ref="A44:C44"/>
    <mergeCell ref="A46:C46"/>
    <mergeCell ref="A18:C18"/>
    <mergeCell ref="A20:C20"/>
    <mergeCell ref="A22:C22"/>
    <mergeCell ref="A24:C24"/>
    <mergeCell ref="A26:C26"/>
    <mergeCell ref="A28:C28"/>
    <mergeCell ref="A8:G8"/>
    <mergeCell ref="A9:C9"/>
    <mergeCell ref="E9:F9"/>
    <mergeCell ref="A11:C11"/>
    <mergeCell ref="A14:C14"/>
    <mergeCell ref="A16:C16"/>
    <mergeCell ref="A1:G1"/>
    <mergeCell ref="A3:G3"/>
    <mergeCell ref="A4:G4"/>
    <mergeCell ref="A5:G5"/>
    <mergeCell ref="A6:G6"/>
    <mergeCell ref="A7:G7"/>
  </mergeCells>
  <printOptions horizontalCentered="1"/>
  <pageMargins left="0.8270833333333333" right="0.39375" top="0.39375" bottom="0.4333333333333333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2016-12-15T12:51:18Z</dcterms:modified>
  <cp:category/>
  <cp:version/>
  <cp:contentType/>
  <cp:contentStatus/>
</cp:coreProperties>
</file>