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49" i="1" l="1"/>
  <c r="E61" i="1" l="1"/>
  <c r="F61" i="1"/>
  <c r="F56" i="1" l="1"/>
  <c r="F54" i="1"/>
  <c r="E91" i="1" l="1"/>
  <c r="E90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7" i="1"/>
  <c r="F58" i="1"/>
  <c r="F59" i="1"/>
  <c r="F62" i="1"/>
  <c r="F63" i="1"/>
  <c r="F64" i="1"/>
  <c r="F65" i="1"/>
  <c r="F82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E86" i="1" l="1"/>
  <c r="F86" i="1" s="1"/>
  <c r="E84" i="1"/>
  <c r="F84" i="1" s="1"/>
  <c r="E81" i="1"/>
  <c r="F81" i="1" s="1"/>
  <c r="E80" i="1"/>
  <c r="F80" i="1" s="1"/>
  <c r="E77" i="1"/>
  <c r="F77" i="1" s="1"/>
  <c r="E76" i="1"/>
  <c r="F76" i="1" s="1"/>
  <c r="E75" i="1"/>
  <c r="F75" i="1" s="1"/>
  <c r="E69" i="1"/>
  <c r="F69" i="1" s="1"/>
  <c r="E67" i="1"/>
  <c r="F67" i="1" s="1"/>
  <c r="E72" i="1" l="1"/>
  <c r="F72" i="1" s="1"/>
  <c r="E73" i="1" l="1"/>
  <c r="F73" i="1" s="1"/>
  <c r="E66" i="1"/>
  <c r="F66" i="1" s="1"/>
  <c r="E88" i="1"/>
  <c r="F88" i="1" s="1"/>
  <c r="E87" i="1"/>
  <c r="F87" i="1" s="1"/>
  <c r="E85" i="1"/>
  <c r="F85" i="1" s="1"/>
  <c r="E79" i="1"/>
  <c r="F79" i="1" s="1"/>
  <c r="E78" i="1"/>
  <c r="F78" i="1" s="1"/>
  <c r="E74" i="1"/>
  <c r="F74" i="1" s="1"/>
  <c r="E71" i="1"/>
  <c r="F71" i="1" s="1"/>
  <c r="E70" i="1"/>
  <c r="F70" i="1" s="1"/>
  <c r="E68" i="1"/>
  <c r="F68" i="1" s="1"/>
  <c r="D60" i="1"/>
  <c r="E60" i="1" s="1"/>
  <c r="E83" i="1"/>
  <c r="F83" i="1" s="1"/>
  <c r="F60" i="1" l="1"/>
  <c r="E110" i="1"/>
  <c r="F110" i="1" s="1"/>
</calcChain>
</file>

<file path=xl/sharedStrings.xml><?xml version="1.0" encoding="utf-8"?>
<sst xmlns="http://schemas.openxmlformats.org/spreadsheetml/2006/main" count="193" uniqueCount="104">
  <si>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</si>
  <si>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</si>
  <si>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</si>
  <si>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</si>
  <si>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</si>
  <si>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</si>
  <si>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</si>
  <si>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</si>
  <si>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</si>
  <si>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</si>
  <si>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</si>
  <si>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</si>
  <si>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</si>
  <si>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</si>
  <si>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</si>
  <si>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</si>
  <si>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</si>
  <si>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</si>
  <si>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</si>
  <si>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</si>
  <si>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>13. ОКНА   и    ДВЕРИ</t>
  </si>
  <si>
    <t>Тариф на 1 м2</t>
  </si>
  <si>
    <t>ООО "Коммунальная компания"Наш дом"</t>
  </si>
  <si>
    <t>м²</t>
  </si>
  <si>
    <t>шт</t>
  </si>
  <si>
    <t>м2</t>
  </si>
  <si>
    <t>п/м</t>
  </si>
  <si>
    <t>Ремонт стен  подвала (штукатурка, покраска)</t>
  </si>
  <si>
    <t>Текущего и Капитального ремонта  на 2016 год</t>
  </si>
  <si>
    <t xml:space="preserve">Объект: Жилой многоквартирный дом: Волжский пр-т 15 </t>
  </si>
  <si>
    <t xml:space="preserve">Ремонт потолков подвала (шпатлевание, покраска) </t>
  </si>
  <si>
    <t>Установка решеток на вент. окна.</t>
  </si>
  <si>
    <t>Очистка стен подъезда от краски, побелки, шпатлевание ,грунтовка, покраска вод.эмульсионной краской</t>
  </si>
  <si>
    <t>Ремонт полов лестничного марша.</t>
  </si>
  <si>
    <t xml:space="preserve"> </t>
  </si>
  <si>
    <t>Капитальный ремонт</t>
  </si>
  <si>
    <t>1-4 квартал</t>
  </si>
  <si>
    <t>2-3 квартал</t>
  </si>
  <si>
    <t>Потолки подъездов, обратная сторона лестничных маршей:очистка от побелки, грунтовка, шпатлевание, покраска вод.эм.краской.</t>
  </si>
  <si>
    <t>Ремонт отмостки путем укладки асфальта</t>
  </si>
  <si>
    <t>Ремонт цоколя: очистка кирпичной кладки от отошедшей штукатурки.Штукатурка цоколя.</t>
  </si>
  <si>
    <t xml:space="preserve">Стены: очистка от старой краски (участки),заделка трещин, сколов, выбоин, шпатлевание (участки), покраска фасадной краской. </t>
  </si>
  <si>
    <t xml:space="preserve">Очистка, покраска оконных рам  </t>
  </si>
  <si>
    <t xml:space="preserve">Очистка, покраска двухстворчатых дверей </t>
  </si>
  <si>
    <t>Установка снегозадержателей трубчатых.</t>
  </si>
  <si>
    <t>Кол-во квартир, шт.</t>
  </si>
  <si>
    <t>Общая площадь</t>
  </si>
  <si>
    <t>Утверждаю:</t>
  </si>
  <si>
    <t>Директор ООО "КК "Наш дом"</t>
  </si>
  <si>
    <t>_______________________ Трошина С.И.</t>
  </si>
  <si>
    <t>15. ВЕНТИЛЯЦИЯ   и   ДЫМОУДАЛЕНИЕ</t>
  </si>
  <si>
    <t xml:space="preserve">Видео - диагностические работы  по системам вентиляции и дымоудалению, выявление неработаюших каналов  вентиляции </t>
  </si>
  <si>
    <t xml:space="preserve">шт 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</si>
  <si>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</si>
  <si>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</si>
  <si>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 xml:space="preserve">18. ВОДОСНАБЖЕНИЕ, ОТОПЛЕНИЕ , ВОДООТВЕДЕНИЕ </t>
  </si>
  <si>
    <t>Разработка проекта, монтаж  узла учета ХВС</t>
  </si>
  <si>
    <t xml:space="preserve">19. ТЕПЛОСНАБЖЕНИЕ   и  ГОРЯЧЕЕ ВОДОСНАБЖЕНИЕ </t>
  </si>
  <si>
    <t>Промывка   теплообменника системы ГВС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</si>
  <si>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</si>
  <si>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</si>
  <si>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</si>
  <si>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</si>
  <si>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</si>
  <si>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Всего:</t>
  </si>
  <si>
    <t>Составил:  Главный инженер                            Анашкин В.И.</t>
  </si>
  <si>
    <t>Замена лежака ХВС Ду 50</t>
  </si>
  <si>
    <t>Замена стояков ХВС Ду 25</t>
  </si>
  <si>
    <t>Замена лежака ГВС Ду 50</t>
  </si>
  <si>
    <t xml:space="preserve">Замена вводной запорной арматуры ХВС Ду 50 </t>
  </si>
  <si>
    <t>Замена запорной арматуры Ду 25 на стояках ХВС</t>
  </si>
  <si>
    <t>Замена запорной арматуры на лежаке ГВС Ду 50</t>
  </si>
  <si>
    <t>Замена запорной арматуры ХВС на ввода в квартиры Ду 15</t>
  </si>
  <si>
    <t>Замена   нижнего розлива отопления Ду 76</t>
  </si>
  <si>
    <t>Замена  верхнего розлива отопления Ду 57</t>
  </si>
  <si>
    <t>Замена элеваторного узла в сборе</t>
  </si>
  <si>
    <t>Замена стояков отопления Ду 25</t>
  </si>
  <si>
    <t>Замена запорной арматуры Ду 25 на стояках отопления</t>
  </si>
  <si>
    <t>Замена запорной арматуры на ввода отопления в квартиры Ду 15</t>
  </si>
  <si>
    <t>Замена лежака канализации Ду 110</t>
  </si>
  <si>
    <t>Замена стояков канализации Ду 110</t>
  </si>
  <si>
    <t>Замена стояков ГВС  Ду 25</t>
  </si>
  <si>
    <t>Замена запорной арматуры на стояки ГВС</t>
  </si>
  <si>
    <t>Замена запорной арматуры ГВС на ввода в квартиры Ду 15</t>
  </si>
  <si>
    <t>2-3кв.</t>
  </si>
  <si>
    <t>Замена вводной запорной арматуры отопления (задвижек)Ду 100 на шаровые краны Ду 100</t>
  </si>
  <si>
    <t>Разработка проекта, монтаж теплового счетчика</t>
  </si>
  <si>
    <t>2-3 кв</t>
  </si>
  <si>
    <t>Благоустройство детской площадки общая S=420м²: засыпка ПГС 75м3-слой 150мм, трамбовка ПГС. 50% работ от общей площади.</t>
  </si>
  <si>
    <t>Благоустройство детской площадки:укладка каучукового покрытия 500х500х40.</t>
  </si>
  <si>
    <t>Покраска уличных ограждений.</t>
  </si>
  <si>
    <t>Ремонт, покраска уличной скамейки.</t>
  </si>
  <si>
    <t>Ремонт уличных ступеней.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</si>
  <si>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</si>
  <si>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</si>
  <si>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 xml:space="preserve">Цокольные блоки и кирпичная кладка внутри подвального помещения: штукатурка, заделка стыков блоков. </t>
  </si>
  <si>
    <t xml:space="preserve">Текущий ремонт ливнёвой  канализации  </t>
  </si>
  <si>
    <t>1.А.</t>
  </si>
  <si>
    <t>1.В.</t>
  </si>
  <si>
    <t>2.А.</t>
  </si>
  <si>
    <t>2.В.</t>
  </si>
  <si>
    <t>Замена 2х створчатых дверей:установка стеклопакетов</t>
  </si>
  <si>
    <t>Замена окон: установка  стеклопакетов.</t>
  </si>
  <si>
    <t>Установка вентиляционных выходов на фановых стояках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</si>
</sst>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topLeftCell="A91" workbookViewId="0">
      <selection sqref="A1:G112"/>
    </sheetView>
  </sheetViews>
  <sheetFormatPr defaultRowHeight="15" x14ac:dyDescent="0.25"/>
  <cols>
    <col min="1" max="1" width="6.140625" customWidth="1"/>
    <col min="2" max="2" width="122" customWidth="1"/>
    <col min="3" max="3" width="6.7109375" customWidth="1"/>
    <col min="5" max="6" width="12.7109375" customWidth="1"/>
    <col min="7" max="7" width="12.5703125" customWidth="1"/>
  </cols>
  <sheetData>
    <row r="1" spans="1:9" ht="18.75" x14ac:dyDescent="0.3">
      <c r="A1" s="30" t="s">
        <v>22</v>
      </c>
      <c r="B1" s="30"/>
      <c r="C1" s="30"/>
      <c r="D1" s="30"/>
      <c r="E1" s="30"/>
      <c r="F1" s="30"/>
      <c r="G1" s="30"/>
      <c r="H1" s="3"/>
      <c r="I1" s="3"/>
    </row>
    <row r="2" spans="1:9" ht="21" x14ac:dyDescent="0.35">
      <c r="A2" s="9"/>
      <c r="B2" s="9"/>
      <c r="C2" s="9"/>
      <c r="D2" s="9"/>
      <c r="E2" s="9"/>
      <c r="F2" s="9"/>
      <c r="G2" s="9"/>
      <c r="H2" s="3"/>
      <c r="I2" s="3"/>
    </row>
    <row r="3" spans="1:9" ht="15.75" x14ac:dyDescent="0.25">
      <c r="A3" s="37" t="s">
        <v>47</v>
      </c>
      <c r="B3" s="37"/>
      <c r="C3" s="37"/>
      <c r="D3" s="37"/>
      <c r="E3" s="37"/>
      <c r="F3" s="37"/>
      <c r="G3" s="37"/>
      <c r="H3" s="3"/>
      <c r="I3" s="3"/>
    </row>
    <row r="4" spans="1:9" ht="15.75" x14ac:dyDescent="0.25">
      <c r="A4" s="37" t="s">
        <v>48</v>
      </c>
      <c r="B4" s="37"/>
      <c r="C4" s="37"/>
      <c r="D4" s="37"/>
      <c r="E4" s="37"/>
      <c r="F4" s="37"/>
      <c r="G4" s="37"/>
      <c r="H4" s="1"/>
      <c r="I4" s="1"/>
    </row>
    <row r="5" spans="1:9" ht="15.75" x14ac:dyDescent="0.25">
      <c r="A5" s="37" t="s">
        <v>49</v>
      </c>
      <c r="B5" s="37"/>
      <c r="C5" s="37"/>
      <c r="D5" s="37"/>
      <c r="E5" s="37"/>
      <c r="F5" s="37"/>
      <c r="G5" s="37"/>
      <c r="H5" s="1"/>
      <c r="I5" s="1"/>
    </row>
    <row r="6" spans="1:9" ht="98.25" customHeight="1" x14ac:dyDescent="0.25">
      <c r="A6" s="31" t="s">
        <v>6</v>
      </c>
      <c r="B6" s="31"/>
      <c r="C6" s="31"/>
      <c r="D6" s="31"/>
      <c r="E6" s="31"/>
      <c r="F6" s="31"/>
      <c r="G6" s="31"/>
      <c r="H6" s="1"/>
      <c r="I6" s="1"/>
    </row>
    <row r="7" spans="1:9" ht="25.15" customHeight="1" x14ac:dyDescent="0.25">
      <c r="A7" s="32" t="s">
        <v>28</v>
      </c>
      <c r="B7" s="32"/>
      <c r="C7" s="32"/>
      <c r="D7" s="32"/>
      <c r="E7" s="32"/>
      <c r="F7" s="32"/>
      <c r="G7" s="32"/>
    </row>
    <row r="8" spans="1:9" ht="20.45" customHeight="1" x14ac:dyDescent="0.25">
      <c r="A8" s="32" t="s">
        <v>29</v>
      </c>
      <c r="B8" s="32"/>
      <c r="C8" s="32"/>
      <c r="D8" s="32"/>
      <c r="E8" s="32"/>
      <c r="F8" s="32"/>
      <c r="G8" s="32"/>
    </row>
    <row r="9" spans="1:9" ht="18.75" customHeight="1" x14ac:dyDescent="0.25">
      <c r="A9" s="36" t="s">
        <v>45</v>
      </c>
      <c r="B9" s="36"/>
      <c r="C9" s="36"/>
      <c r="D9" s="17">
        <v>70</v>
      </c>
      <c r="E9" s="36" t="s">
        <v>46</v>
      </c>
      <c r="F9" s="36"/>
      <c r="G9" s="18">
        <v>3182.7</v>
      </c>
    </row>
    <row r="10" spans="1:9" ht="24.75" customHeight="1" x14ac:dyDescent="0.25">
      <c r="A10" s="19" t="s">
        <v>0</v>
      </c>
      <c r="B10" s="19" t="s">
        <v>1</v>
      </c>
      <c r="C10" s="20" t="s">
        <v>2</v>
      </c>
      <c r="D10" s="7" t="s">
        <v>3</v>
      </c>
      <c r="E10" s="7" t="s">
        <v>4</v>
      </c>
      <c r="F10" s="7" t="s">
        <v>21</v>
      </c>
      <c r="G10" s="7" t="s">
        <v>5</v>
      </c>
      <c r="H10" s="2"/>
    </row>
    <row r="11" spans="1:9" ht="15" customHeight="1" x14ac:dyDescent="0.25">
      <c r="A11" s="33" t="s">
        <v>7</v>
      </c>
      <c r="B11" s="34"/>
      <c r="C11" s="35"/>
      <c r="D11" s="5"/>
      <c r="E11" s="5"/>
      <c r="F11" s="5"/>
      <c r="G11" s="5"/>
      <c r="H11" s="2"/>
    </row>
    <row r="12" spans="1:9" ht="15" customHeight="1" x14ac:dyDescent="0.25">
      <c r="A12" s="15"/>
      <c r="B12" s="14" t="s">
        <v>95</v>
      </c>
      <c r="C12" s="12" t="s">
        <v>23</v>
      </c>
      <c r="D12" s="5">
        <v>247</v>
      </c>
      <c r="E12" s="5">
        <v>24700</v>
      </c>
      <c r="F12" s="8">
        <f t="shared" ref="F12:F76" si="0">E12/(12*$G$9)</f>
        <v>0.64672552654454818</v>
      </c>
      <c r="G12" s="6" t="s">
        <v>37</v>
      </c>
      <c r="H12" s="2"/>
    </row>
    <row r="13" spans="1:9" ht="15" customHeight="1" x14ac:dyDescent="0.25">
      <c r="A13" s="15"/>
      <c r="B13" s="15"/>
      <c r="C13" s="12"/>
      <c r="D13" s="5"/>
      <c r="E13" s="5"/>
      <c r="F13" s="8">
        <f t="shared" si="0"/>
        <v>0</v>
      </c>
      <c r="G13" s="5"/>
      <c r="H13" s="2"/>
    </row>
    <row r="14" spans="1:9" ht="15" customHeight="1" x14ac:dyDescent="0.25">
      <c r="A14" s="25" t="s">
        <v>8</v>
      </c>
      <c r="B14" s="25"/>
      <c r="C14" s="25"/>
      <c r="D14" s="5"/>
      <c r="E14" s="5"/>
      <c r="F14" s="8">
        <f t="shared" si="0"/>
        <v>0</v>
      </c>
      <c r="G14" s="5"/>
    </row>
    <row r="15" spans="1:9" ht="15" customHeight="1" x14ac:dyDescent="0.25">
      <c r="A15" s="15">
        <v>1</v>
      </c>
      <c r="B15" s="14" t="s">
        <v>27</v>
      </c>
      <c r="C15" s="12" t="s">
        <v>23</v>
      </c>
      <c r="D15" s="5">
        <v>297</v>
      </c>
      <c r="E15" s="5">
        <v>74250</v>
      </c>
      <c r="F15" s="8">
        <f t="shared" si="0"/>
        <v>1.9441040625883688</v>
      </c>
      <c r="G15" s="6" t="s">
        <v>37</v>
      </c>
    </row>
    <row r="16" spans="1:9" ht="15" customHeight="1" x14ac:dyDescent="0.25">
      <c r="A16" s="15">
        <v>2</v>
      </c>
      <c r="B16" s="14" t="s">
        <v>30</v>
      </c>
      <c r="C16" s="12" t="s">
        <v>23</v>
      </c>
      <c r="D16" s="5">
        <v>362</v>
      </c>
      <c r="E16" s="5">
        <v>36200</v>
      </c>
      <c r="F16" s="8">
        <f t="shared" si="0"/>
        <v>0.94783255307338643</v>
      </c>
      <c r="G16" s="6" t="s">
        <v>37</v>
      </c>
    </row>
    <row r="17" spans="1:7" ht="15" customHeight="1" x14ac:dyDescent="0.25">
      <c r="A17" s="15">
        <v>3</v>
      </c>
      <c r="B17" s="14" t="s">
        <v>31</v>
      </c>
      <c r="C17" s="13" t="s">
        <v>24</v>
      </c>
      <c r="D17" s="5">
        <v>3</v>
      </c>
      <c r="E17" s="5">
        <v>800</v>
      </c>
      <c r="F17" s="8">
        <f t="shared" si="0"/>
        <v>2.0946575758527878E-2</v>
      </c>
      <c r="G17" s="6" t="s">
        <v>37</v>
      </c>
    </row>
    <row r="18" spans="1:7" ht="15" customHeight="1" x14ac:dyDescent="0.25">
      <c r="A18" s="25" t="s">
        <v>9</v>
      </c>
      <c r="B18" s="25"/>
      <c r="C18" s="25"/>
      <c r="D18" s="5"/>
      <c r="E18" s="5"/>
      <c r="F18" s="8">
        <f t="shared" si="0"/>
        <v>0</v>
      </c>
      <c r="G18" s="5"/>
    </row>
    <row r="19" spans="1:7" ht="15" customHeight="1" x14ac:dyDescent="0.25">
      <c r="A19" s="15"/>
      <c r="B19" s="15"/>
      <c r="C19" s="12"/>
      <c r="D19" s="5"/>
      <c r="E19" s="5"/>
      <c r="F19" s="8">
        <f t="shared" si="0"/>
        <v>0</v>
      </c>
      <c r="G19" s="5"/>
    </row>
    <row r="20" spans="1:7" ht="15" customHeight="1" x14ac:dyDescent="0.25">
      <c r="A20" s="25" t="s">
        <v>10</v>
      </c>
      <c r="B20" s="25"/>
      <c r="C20" s="25"/>
      <c r="D20" s="5"/>
      <c r="E20" s="5"/>
      <c r="F20" s="8">
        <f t="shared" si="0"/>
        <v>0</v>
      </c>
      <c r="G20" s="5"/>
    </row>
    <row r="21" spans="1:7" ht="15" customHeight="1" x14ac:dyDescent="0.25">
      <c r="A21" s="25" t="s">
        <v>34</v>
      </c>
      <c r="B21" s="25"/>
      <c r="C21" s="25"/>
      <c r="D21" s="5"/>
      <c r="E21" s="5"/>
      <c r="F21" s="8">
        <f t="shared" si="0"/>
        <v>0</v>
      </c>
      <c r="G21" s="5"/>
    </row>
    <row r="22" spans="1:7" ht="15" customHeight="1" x14ac:dyDescent="0.25">
      <c r="A22" s="25" t="s">
        <v>11</v>
      </c>
      <c r="B22" s="25"/>
      <c r="C22" s="25"/>
      <c r="D22" s="5"/>
      <c r="E22" s="5"/>
      <c r="F22" s="8">
        <f t="shared" si="0"/>
        <v>0</v>
      </c>
      <c r="G22" s="5"/>
    </row>
    <row r="23" spans="1:7" ht="15" customHeight="1" x14ac:dyDescent="0.25">
      <c r="A23" s="15"/>
      <c r="B23" s="15"/>
      <c r="C23" s="15"/>
      <c r="D23" s="5"/>
      <c r="E23" s="5"/>
      <c r="F23" s="8">
        <f t="shared" si="0"/>
        <v>0</v>
      </c>
      <c r="G23" s="5"/>
    </row>
    <row r="24" spans="1:7" ht="15" customHeight="1" x14ac:dyDescent="0.25">
      <c r="A24" s="15"/>
      <c r="B24" s="15"/>
      <c r="C24" s="15"/>
      <c r="D24" s="5"/>
      <c r="E24" s="5"/>
      <c r="F24" s="8">
        <f t="shared" si="0"/>
        <v>0</v>
      </c>
      <c r="G24" s="5"/>
    </row>
    <row r="25" spans="1:7" ht="15" customHeight="1" x14ac:dyDescent="0.25">
      <c r="A25" s="15"/>
      <c r="B25" s="15"/>
      <c r="C25" s="15"/>
      <c r="D25" s="5"/>
      <c r="E25" s="5"/>
      <c r="F25" s="8">
        <f t="shared" si="0"/>
        <v>0</v>
      </c>
      <c r="G25" s="5"/>
    </row>
    <row r="26" spans="1:7" ht="15" customHeight="1" x14ac:dyDescent="0.25">
      <c r="A26" s="25" t="s">
        <v>12</v>
      </c>
      <c r="B26" s="25"/>
      <c r="C26" s="25"/>
      <c r="D26" s="5"/>
      <c r="E26" s="5"/>
      <c r="F26" s="8">
        <f t="shared" si="0"/>
        <v>0</v>
      </c>
      <c r="G26" s="5"/>
    </row>
    <row r="27" spans="1:7" ht="15" customHeight="1" x14ac:dyDescent="0.25">
      <c r="A27" s="15"/>
      <c r="B27" s="15"/>
      <c r="C27" s="15"/>
      <c r="D27" s="5"/>
      <c r="E27" s="5"/>
      <c r="F27" s="8">
        <f t="shared" si="0"/>
        <v>0</v>
      </c>
      <c r="G27" s="5"/>
    </row>
    <row r="28" spans="1:7" ht="15" customHeight="1" x14ac:dyDescent="0.25">
      <c r="A28" s="15"/>
      <c r="B28" s="15"/>
      <c r="C28" s="15"/>
      <c r="D28" s="5"/>
      <c r="E28" s="5"/>
      <c r="F28" s="8">
        <f t="shared" si="0"/>
        <v>0</v>
      </c>
      <c r="G28" s="5"/>
    </row>
    <row r="29" spans="1:7" ht="15" customHeight="1" x14ac:dyDescent="0.25">
      <c r="A29" s="25" t="s">
        <v>13</v>
      </c>
      <c r="B29" s="25"/>
      <c r="C29" s="25"/>
      <c r="D29" s="5"/>
      <c r="E29" s="5"/>
      <c r="F29" s="8">
        <f t="shared" si="0"/>
        <v>0</v>
      </c>
      <c r="G29" s="5"/>
    </row>
    <row r="30" spans="1:7" ht="15" customHeight="1" x14ac:dyDescent="0.25">
      <c r="A30" s="15">
        <v>1</v>
      </c>
      <c r="B30" s="14" t="s">
        <v>35</v>
      </c>
      <c r="C30" s="14" t="s">
        <v>25</v>
      </c>
      <c r="D30" s="5">
        <v>1315</v>
      </c>
      <c r="E30" s="5">
        <v>2245540</v>
      </c>
      <c r="F30" s="8">
        <f t="shared" si="0"/>
        <v>58.795467161005867</v>
      </c>
      <c r="G30" s="6" t="s">
        <v>37</v>
      </c>
    </row>
    <row r="31" spans="1:7" ht="15" customHeight="1" x14ac:dyDescent="0.25">
      <c r="A31" s="15">
        <v>2</v>
      </c>
      <c r="B31" s="14" t="s">
        <v>44</v>
      </c>
      <c r="C31" s="14" t="s">
        <v>26</v>
      </c>
      <c r="D31" s="5">
        <v>166</v>
      </c>
      <c r="E31" s="5">
        <v>348600</v>
      </c>
      <c r="F31" s="8">
        <f t="shared" si="0"/>
        <v>9.1274703867785227</v>
      </c>
      <c r="G31" s="6" t="s">
        <v>37</v>
      </c>
    </row>
    <row r="32" spans="1:7" ht="15" customHeight="1" x14ac:dyDescent="0.25">
      <c r="A32" s="14">
        <v>3</v>
      </c>
      <c r="B32" s="14" t="s">
        <v>96</v>
      </c>
      <c r="C32" s="14" t="s">
        <v>26</v>
      </c>
      <c r="D32" s="5">
        <v>84</v>
      </c>
      <c r="E32" s="5">
        <v>10080</v>
      </c>
      <c r="F32" s="8">
        <f t="shared" si="0"/>
        <v>0.26392685455745124</v>
      </c>
      <c r="G32" s="6" t="s">
        <v>37</v>
      </c>
    </row>
    <row r="33" spans="1:7" ht="15" customHeight="1" x14ac:dyDescent="0.25">
      <c r="A33" s="25" t="s">
        <v>14</v>
      </c>
      <c r="B33" s="25"/>
      <c r="C33" s="25"/>
      <c r="D33" s="5"/>
      <c r="E33" s="5"/>
      <c r="F33" s="8">
        <f t="shared" si="0"/>
        <v>0</v>
      </c>
      <c r="G33" s="5"/>
    </row>
    <row r="34" spans="1:7" ht="15" customHeight="1" x14ac:dyDescent="0.25">
      <c r="A34" s="15"/>
      <c r="B34" s="15"/>
      <c r="C34" s="15"/>
      <c r="D34" s="5"/>
      <c r="E34" s="5"/>
      <c r="F34" s="8">
        <f t="shared" si="0"/>
        <v>0</v>
      </c>
      <c r="G34" s="6"/>
    </row>
    <row r="35" spans="1:7" ht="15" customHeight="1" x14ac:dyDescent="0.25">
      <c r="A35" s="15"/>
      <c r="B35" s="15"/>
      <c r="C35" s="15"/>
      <c r="D35" s="5"/>
      <c r="E35" s="5"/>
      <c r="F35" s="8">
        <f t="shared" si="0"/>
        <v>0</v>
      </c>
      <c r="G35" s="5"/>
    </row>
    <row r="36" spans="1:7" ht="15" customHeight="1" x14ac:dyDescent="0.25">
      <c r="A36" s="25" t="s">
        <v>15</v>
      </c>
      <c r="B36" s="25"/>
      <c r="C36" s="25"/>
      <c r="D36" s="5"/>
      <c r="E36" s="5"/>
      <c r="F36" s="8">
        <f t="shared" si="0"/>
        <v>0</v>
      </c>
      <c r="G36" s="5"/>
    </row>
    <row r="37" spans="1:7" ht="15" customHeight="1" x14ac:dyDescent="0.25">
      <c r="A37" s="15">
        <v>1</v>
      </c>
      <c r="B37" s="14" t="s">
        <v>39</v>
      </c>
      <c r="C37" s="15" t="s">
        <v>25</v>
      </c>
      <c r="D37" s="5">
        <v>95</v>
      </c>
      <c r="E37" s="5">
        <v>114000</v>
      </c>
      <c r="F37" s="8">
        <f t="shared" si="0"/>
        <v>2.9848870455902228</v>
      </c>
      <c r="G37" s="6" t="s">
        <v>37</v>
      </c>
    </row>
    <row r="38" spans="1:7" ht="15" customHeight="1" x14ac:dyDescent="0.25">
      <c r="A38" s="15">
        <v>2</v>
      </c>
      <c r="B38" s="14" t="s">
        <v>40</v>
      </c>
      <c r="C38" s="15" t="s">
        <v>23</v>
      </c>
      <c r="D38" s="5">
        <v>94</v>
      </c>
      <c r="E38" s="5">
        <v>56400</v>
      </c>
      <c r="F38" s="8">
        <f t="shared" si="0"/>
        <v>1.4767335909762154</v>
      </c>
      <c r="G38" s="6" t="s">
        <v>37</v>
      </c>
    </row>
    <row r="39" spans="1:7" ht="15" customHeight="1" x14ac:dyDescent="0.25">
      <c r="A39" s="15">
        <v>3</v>
      </c>
      <c r="B39" s="15" t="s">
        <v>41</v>
      </c>
      <c r="C39" s="15" t="s">
        <v>23</v>
      </c>
      <c r="D39" s="5">
        <v>476</v>
      </c>
      <c r="E39" s="5">
        <v>209440</v>
      </c>
      <c r="F39" s="8">
        <f t="shared" si="0"/>
        <v>5.4838135335825982</v>
      </c>
      <c r="G39" s="6" t="s">
        <v>37</v>
      </c>
    </row>
    <row r="40" spans="1:7" ht="15" customHeight="1" x14ac:dyDescent="0.25">
      <c r="A40" s="15"/>
      <c r="B40" s="15"/>
      <c r="C40" s="15"/>
      <c r="D40" s="5"/>
      <c r="E40" s="5"/>
      <c r="F40" s="8">
        <f t="shared" si="0"/>
        <v>0</v>
      </c>
      <c r="G40" s="5"/>
    </row>
    <row r="41" spans="1:7" ht="15" customHeight="1" x14ac:dyDescent="0.25">
      <c r="A41" s="25" t="s">
        <v>16</v>
      </c>
      <c r="B41" s="25"/>
      <c r="C41" s="25"/>
      <c r="D41" s="5"/>
      <c r="E41" s="5"/>
      <c r="F41" s="8">
        <f t="shared" si="0"/>
        <v>0</v>
      </c>
      <c r="G41" s="5"/>
    </row>
    <row r="42" spans="1:7" ht="15" customHeight="1" x14ac:dyDescent="0.25">
      <c r="A42" s="15">
        <v>1</v>
      </c>
      <c r="B42" s="15"/>
      <c r="C42" s="15"/>
      <c r="D42" s="5"/>
      <c r="E42" s="5"/>
      <c r="F42" s="8">
        <f t="shared" si="0"/>
        <v>0</v>
      </c>
      <c r="G42" s="5"/>
    </row>
    <row r="43" spans="1:7" ht="15" customHeight="1" x14ac:dyDescent="0.25">
      <c r="A43" s="15"/>
      <c r="B43" s="15"/>
      <c r="C43" s="15"/>
      <c r="D43" s="5"/>
      <c r="E43" s="5"/>
      <c r="F43" s="8">
        <f t="shared" si="0"/>
        <v>0</v>
      </c>
      <c r="G43" s="5"/>
    </row>
    <row r="44" spans="1:7" ht="15" customHeight="1" x14ac:dyDescent="0.25">
      <c r="A44" s="25" t="s">
        <v>17</v>
      </c>
      <c r="B44" s="25"/>
      <c r="C44" s="25"/>
      <c r="D44" s="5"/>
      <c r="E44" s="5"/>
      <c r="F44" s="8">
        <f t="shared" si="0"/>
        <v>0</v>
      </c>
      <c r="G44" s="5"/>
    </row>
    <row r="45" spans="1:7" ht="15" customHeight="1" x14ac:dyDescent="0.25">
      <c r="A45" s="15">
        <v>1</v>
      </c>
      <c r="B45" s="15" t="s">
        <v>32</v>
      </c>
      <c r="C45" s="15" t="s">
        <v>23</v>
      </c>
      <c r="D45" s="5">
        <v>870</v>
      </c>
      <c r="E45" s="5">
        <v>217500</v>
      </c>
      <c r="F45" s="8">
        <f t="shared" si="0"/>
        <v>5.6948502843497666</v>
      </c>
      <c r="G45" s="5" t="s">
        <v>37</v>
      </c>
    </row>
    <row r="46" spans="1:7" ht="15" customHeight="1" x14ac:dyDescent="0.25">
      <c r="A46" s="15">
        <v>2</v>
      </c>
      <c r="B46" s="15" t="s">
        <v>38</v>
      </c>
      <c r="C46" s="15" t="s">
        <v>23</v>
      </c>
      <c r="D46" s="5">
        <v>474</v>
      </c>
      <c r="E46" s="5">
        <v>189600</v>
      </c>
      <c r="F46" s="8">
        <f t="shared" si="0"/>
        <v>4.9643384547711067</v>
      </c>
      <c r="G46" s="5" t="s">
        <v>36</v>
      </c>
    </row>
    <row r="47" spans="1:7" ht="15" customHeight="1" x14ac:dyDescent="0.25">
      <c r="A47" s="15"/>
      <c r="B47" s="15"/>
      <c r="C47" s="16"/>
      <c r="D47" s="4"/>
      <c r="E47" s="4"/>
      <c r="F47" s="8">
        <f t="shared" si="0"/>
        <v>0</v>
      </c>
      <c r="G47" s="4"/>
    </row>
    <row r="48" spans="1:7" ht="15" customHeight="1" x14ac:dyDescent="0.25">
      <c r="A48" s="29" t="s">
        <v>18</v>
      </c>
      <c r="B48" s="29"/>
      <c r="C48" s="29"/>
      <c r="D48" s="4"/>
      <c r="E48" s="4"/>
      <c r="F48" s="8">
        <f t="shared" si="0"/>
        <v>0</v>
      </c>
      <c r="G48" s="4"/>
    </row>
    <row r="49" spans="1:7" ht="15" customHeight="1" x14ac:dyDescent="0.25">
      <c r="A49" s="15">
        <v>1</v>
      </c>
      <c r="B49" s="15" t="s">
        <v>33</v>
      </c>
      <c r="C49" s="15" t="s">
        <v>23</v>
      </c>
      <c r="D49" s="5">
        <v>72</v>
      </c>
      <c r="E49" s="5">
        <f>D49*250</f>
        <v>18000</v>
      </c>
      <c r="F49" s="8">
        <f t="shared" si="0"/>
        <v>0.47129795456687723</v>
      </c>
      <c r="G49" s="5" t="s">
        <v>37</v>
      </c>
    </row>
    <row r="50" spans="1:7" ht="15" customHeight="1" x14ac:dyDescent="0.25">
      <c r="A50" s="16"/>
      <c r="B50" s="16"/>
      <c r="C50" s="16"/>
      <c r="D50" s="4"/>
      <c r="E50" s="4"/>
      <c r="F50" s="8">
        <f t="shared" si="0"/>
        <v>0</v>
      </c>
      <c r="G50" s="4"/>
    </row>
    <row r="51" spans="1:7" ht="15" customHeight="1" x14ac:dyDescent="0.25">
      <c r="A51" s="16"/>
      <c r="B51" s="16"/>
      <c r="C51" s="16"/>
      <c r="D51" s="4"/>
      <c r="E51" s="4"/>
      <c r="F51" s="8">
        <f t="shared" si="0"/>
        <v>0</v>
      </c>
      <c r="G51" s="4"/>
    </row>
    <row r="52" spans="1:7" ht="15" customHeight="1" x14ac:dyDescent="0.25">
      <c r="A52" s="29" t="s">
        <v>20</v>
      </c>
      <c r="B52" s="29"/>
      <c r="C52" s="29"/>
      <c r="D52" s="4"/>
      <c r="E52" s="4"/>
      <c r="F52" s="8">
        <f t="shared" si="0"/>
        <v>0</v>
      </c>
      <c r="G52" s="4"/>
    </row>
    <row r="53" spans="1:7" ht="15" customHeight="1" x14ac:dyDescent="0.25">
      <c r="A53" s="15" t="s">
        <v>97</v>
      </c>
      <c r="B53" s="15" t="s">
        <v>42</v>
      </c>
      <c r="C53" s="15" t="s">
        <v>23</v>
      </c>
      <c r="D53" s="5">
        <v>62</v>
      </c>
      <c r="E53" s="5">
        <v>21700</v>
      </c>
      <c r="F53" s="8">
        <f t="shared" si="0"/>
        <v>0.56817586745006865</v>
      </c>
      <c r="G53" s="5" t="s">
        <v>37</v>
      </c>
    </row>
    <row r="54" spans="1:7" ht="15" customHeight="1" x14ac:dyDescent="0.25">
      <c r="A54" s="15" t="s">
        <v>98</v>
      </c>
      <c r="B54" s="15" t="s">
        <v>102</v>
      </c>
      <c r="C54" s="15" t="s">
        <v>23</v>
      </c>
      <c r="D54" s="5">
        <v>62</v>
      </c>
      <c r="E54" s="5">
        <v>83700</v>
      </c>
      <c r="F54" s="8">
        <f t="shared" si="0"/>
        <v>2.1915354887359793</v>
      </c>
      <c r="G54" s="5" t="s">
        <v>37</v>
      </c>
    </row>
    <row r="55" spans="1:7" ht="15" customHeight="1" x14ac:dyDescent="0.25">
      <c r="A55" s="15" t="s">
        <v>99</v>
      </c>
      <c r="B55" s="15" t="s">
        <v>43</v>
      </c>
      <c r="C55" s="15" t="s">
        <v>24</v>
      </c>
      <c r="D55" s="5">
        <v>4</v>
      </c>
      <c r="E55" s="5">
        <v>16000</v>
      </c>
      <c r="F55" s="8">
        <f t="shared" si="0"/>
        <v>0.41893151517055754</v>
      </c>
      <c r="G55" s="5" t="s">
        <v>37</v>
      </c>
    </row>
    <row r="56" spans="1:7" ht="15" customHeight="1" x14ac:dyDescent="0.25">
      <c r="A56" s="15" t="s">
        <v>100</v>
      </c>
      <c r="B56" s="15" t="s">
        <v>101</v>
      </c>
      <c r="C56" s="15" t="s">
        <v>24</v>
      </c>
      <c r="D56" s="5">
        <v>4</v>
      </c>
      <c r="E56" s="5">
        <v>74800</v>
      </c>
      <c r="F56" s="8">
        <f t="shared" si="0"/>
        <v>1.9585048334223565</v>
      </c>
      <c r="G56" s="5" t="s">
        <v>37</v>
      </c>
    </row>
    <row r="57" spans="1:7" ht="15" customHeight="1" x14ac:dyDescent="0.25">
      <c r="A57" s="29" t="s">
        <v>19</v>
      </c>
      <c r="B57" s="29"/>
      <c r="C57" s="29"/>
      <c r="D57" s="4"/>
      <c r="E57" s="4"/>
      <c r="F57" s="8">
        <f t="shared" si="0"/>
        <v>0</v>
      </c>
      <c r="G57" s="4"/>
    </row>
    <row r="58" spans="1:7" ht="15" customHeight="1" x14ac:dyDescent="0.25">
      <c r="A58" s="16"/>
      <c r="B58" s="16"/>
      <c r="C58" s="16"/>
      <c r="D58" s="4"/>
      <c r="E58" s="4"/>
      <c r="F58" s="8">
        <f t="shared" si="0"/>
        <v>0</v>
      </c>
      <c r="G58" s="4"/>
    </row>
    <row r="59" spans="1:7" ht="15" customHeight="1" x14ac:dyDescent="0.25">
      <c r="A59" s="29" t="s">
        <v>50</v>
      </c>
      <c r="B59" s="29"/>
      <c r="C59" s="29"/>
      <c r="D59" s="4"/>
      <c r="E59" s="4"/>
      <c r="F59" s="8">
        <f t="shared" si="0"/>
        <v>0</v>
      </c>
      <c r="G59" s="4"/>
    </row>
    <row r="60" spans="1:7" ht="15" customHeight="1" x14ac:dyDescent="0.25">
      <c r="A60" s="15">
        <v>1</v>
      </c>
      <c r="B60" s="14" t="s">
        <v>51</v>
      </c>
      <c r="C60" s="14" t="s">
        <v>52</v>
      </c>
      <c r="D60" s="5">
        <f>D9*3</f>
        <v>210</v>
      </c>
      <c r="E60" s="5">
        <f>D60*150</f>
        <v>31500</v>
      </c>
      <c r="F60" s="8">
        <f t="shared" si="0"/>
        <v>0.82477142049203522</v>
      </c>
      <c r="G60" s="10" t="s">
        <v>37</v>
      </c>
    </row>
    <row r="61" spans="1:7" ht="15" customHeight="1" x14ac:dyDescent="0.25">
      <c r="A61" s="14">
        <v>2</v>
      </c>
      <c r="B61" s="14" t="s">
        <v>103</v>
      </c>
      <c r="C61" s="14" t="s">
        <v>24</v>
      </c>
      <c r="D61" s="5">
        <v>12</v>
      </c>
      <c r="E61" s="5">
        <f>D61*6000</f>
        <v>72000</v>
      </c>
      <c r="F61" s="8">
        <f t="shared" ref="F61" si="1">E61/(12*$G$9)</f>
        <v>1.8851918182675089</v>
      </c>
      <c r="G61" s="6" t="s">
        <v>37</v>
      </c>
    </row>
    <row r="62" spans="1:7" ht="15" customHeight="1" x14ac:dyDescent="0.25">
      <c r="A62" s="25" t="s">
        <v>53</v>
      </c>
      <c r="B62" s="25"/>
      <c r="C62" s="25"/>
      <c r="D62" s="5"/>
      <c r="E62" s="5"/>
      <c r="F62" s="8">
        <f t="shared" si="0"/>
        <v>0</v>
      </c>
      <c r="G62" s="5"/>
    </row>
    <row r="63" spans="1:7" ht="15" customHeight="1" x14ac:dyDescent="0.25">
      <c r="A63" s="15">
        <v>1</v>
      </c>
      <c r="B63" s="14" t="s">
        <v>54</v>
      </c>
      <c r="C63" s="14" t="s">
        <v>26</v>
      </c>
      <c r="D63" s="5">
        <v>47</v>
      </c>
      <c r="E63" s="5"/>
      <c r="F63" s="8">
        <f t="shared" si="0"/>
        <v>0</v>
      </c>
      <c r="G63" s="6" t="s">
        <v>84</v>
      </c>
    </row>
    <row r="64" spans="1:7" ht="15" customHeight="1" x14ac:dyDescent="0.25">
      <c r="A64" s="15"/>
      <c r="B64" s="15"/>
      <c r="C64" s="15"/>
      <c r="D64" s="5"/>
      <c r="E64" s="5"/>
      <c r="F64" s="8">
        <f t="shared" si="0"/>
        <v>0</v>
      </c>
      <c r="G64" s="5"/>
    </row>
    <row r="65" spans="1:7" ht="15" customHeight="1" x14ac:dyDescent="0.25">
      <c r="A65" s="26" t="s">
        <v>55</v>
      </c>
      <c r="B65" s="26"/>
      <c r="C65" s="26"/>
      <c r="D65" s="5"/>
      <c r="E65" s="5"/>
      <c r="F65" s="8">
        <f t="shared" si="0"/>
        <v>0</v>
      </c>
      <c r="G65" s="5"/>
    </row>
    <row r="66" spans="1:7" ht="15" customHeight="1" x14ac:dyDescent="0.25">
      <c r="A66" s="15">
        <v>1</v>
      </c>
      <c r="B66" s="14" t="s">
        <v>56</v>
      </c>
      <c r="C66" s="14" t="s">
        <v>24</v>
      </c>
      <c r="D66" s="5">
        <v>1</v>
      </c>
      <c r="E66" s="5">
        <f>D66*120000</f>
        <v>120000</v>
      </c>
      <c r="F66" s="8">
        <f t="shared" si="0"/>
        <v>3.1419863637791816</v>
      </c>
      <c r="G66" s="6" t="s">
        <v>37</v>
      </c>
    </row>
    <row r="67" spans="1:7" ht="15" customHeight="1" x14ac:dyDescent="0.25">
      <c r="A67" s="14">
        <v>2</v>
      </c>
      <c r="B67" s="14" t="s">
        <v>66</v>
      </c>
      <c r="C67" s="14" t="s">
        <v>26</v>
      </c>
      <c r="D67" s="5">
        <v>160</v>
      </c>
      <c r="E67" s="5">
        <f>D67*1500</f>
        <v>240000</v>
      </c>
      <c r="F67" s="8">
        <f t="shared" si="0"/>
        <v>6.2839727275583632</v>
      </c>
      <c r="G67" s="6" t="s">
        <v>37</v>
      </c>
    </row>
    <row r="68" spans="1:7" ht="15" customHeight="1" x14ac:dyDescent="0.25">
      <c r="A68" s="14">
        <v>3</v>
      </c>
      <c r="B68" s="14" t="s">
        <v>69</v>
      </c>
      <c r="C68" s="14" t="s">
        <v>24</v>
      </c>
      <c r="D68" s="6">
        <v>2</v>
      </c>
      <c r="E68" s="5">
        <f>D68*2800</f>
        <v>5600</v>
      </c>
      <c r="F68" s="8">
        <f t="shared" si="0"/>
        <v>0.14662603030969515</v>
      </c>
      <c r="G68" s="6" t="s">
        <v>37</v>
      </c>
    </row>
    <row r="69" spans="1:7" ht="15" customHeight="1" x14ac:dyDescent="0.25">
      <c r="A69" s="14">
        <v>4</v>
      </c>
      <c r="B69" s="14" t="s">
        <v>67</v>
      </c>
      <c r="C69" s="14" t="s">
        <v>26</v>
      </c>
      <c r="D69" s="5">
        <v>320</v>
      </c>
      <c r="E69" s="5">
        <f>D69*1500</f>
        <v>480000</v>
      </c>
      <c r="F69" s="8">
        <f t="shared" si="0"/>
        <v>12.567945455116726</v>
      </c>
      <c r="G69" s="6" t="s">
        <v>37</v>
      </c>
    </row>
    <row r="70" spans="1:7" ht="15" customHeight="1" x14ac:dyDescent="0.25">
      <c r="A70" s="14">
        <v>5</v>
      </c>
      <c r="B70" s="14" t="s">
        <v>70</v>
      </c>
      <c r="C70" s="14" t="s">
        <v>24</v>
      </c>
      <c r="D70" s="5">
        <v>20</v>
      </c>
      <c r="E70" s="5">
        <f>D70*370</f>
        <v>7400</v>
      </c>
      <c r="F70" s="8">
        <f t="shared" si="0"/>
        <v>0.19375582576638287</v>
      </c>
      <c r="G70" s="6" t="s">
        <v>37</v>
      </c>
    </row>
    <row r="71" spans="1:7" ht="15" customHeight="1" x14ac:dyDescent="0.25">
      <c r="A71" s="14">
        <v>6</v>
      </c>
      <c r="B71" s="14" t="s">
        <v>72</v>
      </c>
      <c r="C71" s="14" t="s">
        <v>24</v>
      </c>
      <c r="D71" s="5">
        <v>70</v>
      </c>
      <c r="E71" s="5">
        <f>D71*310</f>
        <v>21700</v>
      </c>
      <c r="F71" s="8">
        <f t="shared" si="0"/>
        <v>0.56817586745006865</v>
      </c>
      <c r="G71" s="6" t="s">
        <v>37</v>
      </c>
    </row>
    <row r="72" spans="1:7" ht="15" customHeight="1" x14ac:dyDescent="0.25">
      <c r="A72" s="15">
        <v>7</v>
      </c>
      <c r="B72" s="14" t="s">
        <v>86</v>
      </c>
      <c r="C72" s="14" t="s">
        <v>24</v>
      </c>
      <c r="D72" s="5">
        <v>1</v>
      </c>
      <c r="E72" s="5">
        <f>D72*525000</f>
        <v>525000</v>
      </c>
      <c r="F72" s="8">
        <f t="shared" si="0"/>
        <v>13.74619034153392</v>
      </c>
      <c r="G72" s="6" t="s">
        <v>87</v>
      </c>
    </row>
    <row r="73" spans="1:7" ht="15" customHeight="1" x14ac:dyDescent="0.25">
      <c r="A73" s="14">
        <v>8</v>
      </c>
      <c r="B73" s="14" t="s">
        <v>85</v>
      </c>
      <c r="C73" s="14" t="s">
        <v>24</v>
      </c>
      <c r="D73" s="5">
        <v>2</v>
      </c>
      <c r="E73" s="5">
        <f>D73*4500</f>
        <v>9000</v>
      </c>
      <c r="F73" s="8">
        <f t="shared" si="0"/>
        <v>0.23564897728343862</v>
      </c>
      <c r="G73" s="6" t="s">
        <v>37</v>
      </c>
    </row>
    <row r="74" spans="1:7" ht="15" customHeight="1" x14ac:dyDescent="0.25">
      <c r="A74" s="14">
        <v>9</v>
      </c>
      <c r="B74" s="14" t="s">
        <v>75</v>
      </c>
      <c r="C74" s="14" t="s">
        <v>24</v>
      </c>
      <c r="D74" s="5">
        <v>1</v>
      </c>
      <c r="E74" s="5">
        <f>D74*32500</f>
        <v>32500</v>
      </c>
      <c r="F74" s="8">
        <f t="shared" si="0"/>
        <v>0.85095464019019507</v>
      </c>
      <c r="G74" s="6" t="s">
        <v>37</v>
      </c>
    </row>
    <row r="75" spans="1:7" ht="15" customHeight="1" x14ac:dyDescent="0.25">
      <c r="A75" s="14">
        <v>10</v>
      </c>
      <c r="B75" s="14" t="s">
        <v>74</v>
      </c>
      <c r="C75" s="14" t="s">
        <v>26</v>
      </c>
      <c r="D75" s="5">
        <v>80</v>
      </c>
      <c r="E75" s="5">
        <f>D75*1500</f>
        <v>120000</v>
      </c>
      <c r="F75" s="8">
        <f t="shared" si="0"/>
        <v>3.1419863637791816</v>
      </c>
      <c r="G75" s="6" t="s">
        <v>37</v>
      </c>
    </row>
    <row r="76" spans="1:7" ht="15" customHeight="1" x14ac:dyDescent="0.25">
      <c r="A76" s="14">
        <v>11</v>
      </c>
      <c r="B76" s="14" t="s">
        <v>73</v>
      </c>
      <c r="C76" s="14" t="s">
        <v>26</v>
      </c>
      <c r="D76" s="5">
        <v>80</v>
      </c>
      <c r="E76" s="5">
        <f>D76*1500</f>
        <v>120000</v>
      </c>
      <c r="F76" s="8">
        <f t="shared" si="0"/>
        <v>3.1419863637791816</v>
      </c>
      <c r="G76" s="6" t="s">
        <v>37</v>
      </c>
    </row>
    <row r="77" spans="1:7" ht="15" customHeight="1" x14ac:dyDescent="0.25">
      <c r="A77" s="14">
        <v>12</v>
      </c>
      <c r="B77" s="14" t="s">
        <v>76</v>
      </c>
      <c r="C77" s="14" t="s">
        <v>26</v>
      </c>
      <c r="D77" s="5">
        <v>630</v>
      </c>
      <c r="E77" s="5">
        <f>D77*1500</f>
        <v>945000</v>
      </c>
      <c r="F77" s="8">
        <f t="shared" ref="F77:F110" si="2">E77/(12*$G$9)</f>
        <v>24.743142614761055</v>
      </c>
      <c r="G77" s="6" t="s">
        <v>37</v>
      </c>
    </row>
    <row r="78" spans="1:7" ht="15" customHeight="1" x14ac:dyDescent="0.25">
      <c r="A78" s="14">
        <v>13</v>
      </c>
      <c r="B78" s="14" t="s">
        <v>77</v>
      </c>
      <c r="C78" s="14" t="s">
        <v>24</v>
      </c>
      <c r="D78" s="5">
        <v>96</v>
      </c>
      <c r="E78" s="5">
        <f>D78*320</f>
        <v>30720</v>
      </c>
      <c r="F78" s="8">
        <f t="shared" si="2"/>
        <v>0.80434850912747047</v>
      </c>
      <c r="G78" s="6" t="s">
        <v>37</v>
      </c>
    </row>
    <row r="79" spans="1:7" ht="15" customHeight="1" x14ac:dyDescent="0.25">
      <c r="A79" s="14">
        <v>14</v>
      </c>
      <c r="B79" s="14" t="s">
        <v>78</v>
      </c>
      <c r="C79" s="14" t="s">
        <v>24</v>
      </c>
      <c r="D79" s="5">
        <v>420</v>
      </c>
      <c r="E79" s="5">
        <f>D79*260</f>
        <v>109200</v>
      </c>
      <c r="F79" s="8">
        <f t="shared" si="2"/>
        <v>2.8592075910390555</v>
      </c>
      <c r="G79" s="6" t="s">
        <v>37</v>
      </c>
    </row>
    <row r="80" spans="1:7" ht="15" customHeight="1" x14ac:dyDescent="0.25">
      <c r="A80" s="14">
        <v>15</v>
      </c>
      <c r="B80" s="14" t="s">
        <v>79</v>
      </c>
      <c r="C80" s="14" t="s">
        <v>26</v>
      </c>
      <c r="D80" s="5">
        <v>110</v>
      </c>
      <c r="E80" s="5">
        <f>D80*1500</f>
        <v>165000</v>
      </c>
      <c r="F80" s="8">
        <f t="shared" si="2"/>
        <v>4.3202312501963744</v>
      </c>
      <c r="G80" s="6" t="s">
        <v>37</v>
      </c>
    </row>
    <row r="81" spans="1:7" ht="15" customHeight="1" x14ac:dyDescent="0.25">
      <c r="A81" s="14">
        <v>16</v>
      </c>
      <c r="B81" s="14" t="s">
        <v>80</v>
      </c>
      <c r="C81" s="14" t="s">
        <v>26</v>
      </c>
      <c r="D81" s="5">
        <v>240</v>
      </c>
      <c r="E81" s="5">
        <f>D81*1500</f>
        <v>360000</v>
      </c>
      <c r="F81" s="8">
        <f t="shared" si="2"/>
        <v>9.4259590913375444</v>
      </c>
      <c r="G81" s="6" t="s">
        <v>37</v>
      </c>
    </row>
    <row r="82" spans="1:7" ht="15" customHeight="1" x14ac:dyDescent="0.25">
      <c r="A82" s="25" t="s">
        <v>57</v>
      </c>
      <c r="B82" s="28"/>
      <c r="C82" s="28"/>
      <c r="D82" s="5"/>
      <c r="E82" s="5"/>
      <c r="F82" s="8">
        <f t="shared" si="2"/>
        <v>0</v>
      </c>
      <c r="G82" s="5"/>
    </row>
    <row r="83" spans="1:7" ht="15" customHeight="1" x14ac:dyDescent="0.25">
      <c r="A83" s="15">
        <v>1</v>
      </c>
      <c r="B83" s="14" t="s">
        <v>58</v>
      </c>
      <c r="C83" s="14" t="s">
        <v>24</v>
      </c>
      <c r="D83" s="5">
        <v>2</v>
      </c>
      <c r="E83" s="5">
        <f>D83*14000</f>
        <v>28000</v>
      </c>
      <c r="F83" s="8">
        <f t="shared" si="2"/>
        <v>0.73313015154847572</v>
      </c>
      <c r="G83" s="6" t="s">
        <v>37</v>
      </c>
    </row>
    <row r="84" spans="1:7" ht="15" customHeight="1" x14ac:dyDescent="0.25">
      <c r="A84" s="15">
        <v>2</v>
      </c>
      <c r="B84" s="14" t="s">
        <v>68</v>
      </c>
      <c r="C84" s="14" t="s">
        <v>26</v>
      </c>
      <c r="D84" s="5">
        <v>160</v>
      </c>
      <c r="E84" s="5">
        <f>D84*1500</f>
        <v>240000</v>
      </c>
      <c r="F84" s="8">
        <f t="shared" si="2"/>
        <v>6.2839727275583632</v>
      </c>
      <c r="G84" s="6" t="s">
        <v>37</v>
      </c>
    </row>
    <row r="85" spans="1:7" ht="15" customHeight="1" x14ac:dyDescent="0.25">
      <c r="A85" s="15">
        <v>3</v>
      </c>
      <c r="B85" s="14" t="s">
        <v>71</v>
      </c>
      <c r="C85" s="14" t="s">
        <v>24</v>
      </c>
      <c r="D85" s="5">
        <v>2</v>
      </c>
      <c r="E85" s="5">
        <f>D85*2800</f>
        <v>5600</v>
      </c>
      <c r="F85" s="8">
        <f t="shared" si="2"/>
        <v>0.14662603030969515</v>
      </c>
      <c r="G85" s="6" t="s">
        <v>37</v>
      </c>
    </row>
    <row r="86" spans="1:7" ht="15" customHeight="1" x14ac:dyDescent="0.25">
      <c r="A86" s="15">
        <v>4</v>
      </c>
      <c r="B86" s="14" t="s">
        <v>81</v>
      </c>
      <c r="C86" s="14" t="s">
        <v>26</v>
      </c>
      <c r="D86" s="5">
        <v>320</v>
      </c>
      <c r="E86" s="5">
        <f>D86*1500</f>
        <v>480000</v>
      </c>
      <c r="F86" s="8">
        <f t="shared" si="2"/>
        <v>12.567945455116726</v>
      </c>
      <c r="G86" s="6" t="s">
        <v>37</v>
      </c>
    </row>
    <row r="87" spans="1:7" ht="15" customHeight="1" x14ac:dyDescent="0.25">
      <c r="A87" s="15">
        <v>5</v>
      </c>
      <c r="B87" s="14" t="s">
        <v>82</v>
      </c>
      <c r="C87" s="14" t="s">
        <v>24</v>
      </c>
      <c r="D87" s="5">
        <v>20</v>
      </c>
      <c r="E87" s="5">
        <f>D87*370</f>
        <v>7400</v>
      </c>
      <c r="F87" s="8">
        <f t="shared" si="2"/>
        <v>0.19375582576638287</v>
      </c>
      <c r="G87" s="6" t="s">
        <v>37</v>
      </c>
    </row>
    <row r="88" spans="1:7" ht="15" customHeight="1" x14ac:dyDescent="0.25">
      <c r="A88" s="14">
        <v>6</v>
      </c>
      <c r="B88" s="14" t="s">
        <v>83</v>
      </c>
      <c r="C88" s="14" t="s">
        <v>24</v>
      </c>
      <c r="D88" s="5">
        <v>70</v>
      </c>
      <c r="E88" s="5">
        <f>D88*310</f>
        <v>21700</v>
      </c>
      <c r="F88" s="8">
        <f t="shared" si="2"/>
        <v>0.56817586745006865</v>
      </c>
      <c r="G88" s="6" t="s">
        <v>37</v>
      </c>
    </row>
    <row r="89" spans="1:7" ht="15" customHeight="1" x14ac:dyDescent="0.25">
      <c r="A89" s="25" t="s">
        <v>59</v>
      </c>
      <c r="B89" s="25"/>
      <c r="C89" s="25"/>
      <c r="D89" s="5"/>
      <c r="E89" s="5"/>
      <c r="F89" s="8">
        <f t="shared" si="2"/>
        <v>0</v>
      </c>
      <c r="G89" s="5"/>
    </row>
    <row r="90" spans="1:7" ht="15" customHeight="1" x14ac:dyDescent="0.25">
      <c r="A90" s="15">
        <v>1</v>
      </c>
      <c r="B90" s="14" t="s">
        <v>93</v>
      </c>
      <c r="C90" s="14" t="s">
        <v>24</v>
      </c>
      <c r="D90" s="5">
        <v>1</v>
      </c>
      <c r="E90" s="6">
        <f>D90*5000</f>
        <v>5000</v>
      </c>
      <c r="F90" s="8">
        <f t="shared" si="2"/>
        <v>0.13091609849079924</v>
      </c>
      <c r="G90" s="6" t="s">
        <v>84</v>
      </c>
    </row>
    <row r="91" spans="1:7" ht="15" customHeight="1" x14ac:dyDescent="0.25">
      <c r="A91" s="15">
        <v>2</v>
      </c>
      <c r="B91" s="14" t="s">
        <v>94</v>
      </c>
      <c r="C91" s="14" t="s">
        <v>24</v>
      </c>
      <c r="D91" s="5">
        <v>1</v>
      </c>
      <c r="E91" s="5">
        <f>D91*3000</f>
        <v>3000</v>
      </c>
      <c r="F91" s="8">
        <f t="shared" si="2"/>
        <v>7.8549659094479543E-2</v>
      </c>
      <c r="G91" s="6" t="s">
        <v>84</v>
      </c>
    </row>
    <row r="92" spans="1:7" ht="15" customHeight="1" x14ac:dyDescent="0.25">
      <c r="A92" s="15"/>
      <c r="B92" s="15"/>
      <c r="C92" s="15"/>
      <c r="D92" s="5"/>
      <c r="E92" s="5"/>
      <c r="F92" s="8">
        <f t="shared" si="2"/>
        <v>0</v>
      </c>
      <c r="G92" s="5"/>
    </row>
    <row r="93" spans="1:7" ht="15" customHeight="1" x14ac:dyDescent="0.25">
      <c r="A93" s="25" t="s">
        <v>60</v>
      </c>
      <c r="B93" s="25"/>
      <c r="C93" s="25"/>
      <c r="D93" s="5"/>
      <c r="E93" s="5"/>
      <c r="F93" s="8">
        <f t="shared" si="2"/>
        <v>0</v>
      </c>
      <c r="G93" s="5"/>
    </row>
    <row r="94" spans="1:7" ht="15" customHeight="1" x14ac:dyDescent="0.25">
      <c r="A94" s="15"/>
      <c r="B94" s="15"/>
      <c r="C94" s="15"/>
      <c r="D94" s="5"/>
      <c r="E94" s="5"/>
      <c r="F94" s="8">
        <f t="shared" si="2"/>
        <v>0</v>
      </c>
      <c r="G94" s="5"/>
    </row>
    <row r="95" spans="1:7" ht="15" customHeight="1" x14ac:dyDescent="0.25">
      <c r="A95" s="15"/>
      <c r="B95" s="15"/>
      <c r="C95" s="15"/>
      <c r="D95" s="5"/>
      <c r="E95" s="5"/>
      <c r="F95" s="8">
        <f t="shared" si="2"/>
        <v>0</v>
      </c>
      <c r="G95" s="5"/>
    </row>
    <row r="96" spans="1:7" ht="15" customHeight="1" x14ac:dyDescent="0.25">
      <c r="A96" s="25" t="s">
        <v>61</v>
      </c>
      <c r="B96" s="25"/>
      <c r="C96" s="15"/>
      <c r="D96" s="5"/>
      <c r="E96" s="5"/>
      <c r="F96" s="8">
        <f t="shared" si="2"/>
        <v>0</v>
      </c>
      <c r="G96" s="5"/>
    </row>
    <row r="97" spans="1:7" ht="15" customHeight="1" x14ac:dyDescent="0.25">
      <c r="A97" s="15"/>
      <c r="B97" s="15"/>
      <c r="C97" s="15"/>
      <c r="D97" s="5"/>
      <c r="E97" s="5"/>
      <c r="F97" s="8">
        <f t="shared" si="2"/>
        <v>0</v>
      </c>
      <c r="G97" s="5"/>
    </row>
    <row r="98" spans="1:7" ht="15" customHeight="1" x14ac:dyDescent="0.25">
      <c r="A98" s="15"/>
      <c r="B98" s="15"/>
      <c r="C98" s="15"/>
      <c r="D98" s="5"/>
      <c r="E98" s="5"/>
      <c r="F98" s="8">
        <f t="shared" si="2"/>
        <v>0</v>
      </c>
      <c r="G98" s="5"/>
    </row>
    <row r="99" spans="1:7" ht="15" customHeight="1" x14ac:dyDescent="0.25">
      <c r="A99" s="25" t="s">
        <v>62</v>
      </c>
      <c r="B99" s="25"/>
      <c r="C99" s="25"/>
      <c r="D99" s="5"/>
      <c r="E99" s="5"/>
      <c r="F99" s="8">
        <f t="shared" si="2"/>
        <v>0</v>
      </c>
      <c r="G99" s="5"/>
    </row>
    <row r="100" spans="1:7" ht="15" customHeight="1" x14ac:dyDescent="0.25">
      <c r="A100" s="15"/>
      <c r="B100" s="14"/>
      <c r="C100" s="14"/>
      <c r="D100" s="5"/>
      <c r="E100" s="5"/>
      <c r="F100" s="8">
        <f t="shared" si="2"/>
        <v>0</v>
      </c>
      <c r="G100" s="6"/>
    </row>
    <row r="101" spans="1:7" ht="15" customHeight="1" x14ac:dyDescent="0.25">
      <c r="A101" s="15"/>
      <c r="B101" s="15"/>
      <c r="C101" s="15"/>
      <c r="D101" s="5"/>
      <c r="E101" s="5"/>
      <c r="F101" s="8">
        <f t="shared" si="2"/>
        <v>0</v>
      </c>
      <c r="G101" s="5"/>
    </row>
    <row r="102" spans="1:7" ht="15" customHeight="1" x14ac:dyDescent="0.25">
      <c r="A102" s="15"/>
      <c r="B102" s="15"/>
      <c r="C102" s="15"/>
      <c r="D102" s="5"/>
      <c r="E102" s="5"/>
      <c r="F102" s="8">
        <f t="shared" si="2"/>
        <v>0</v>
      </c>
      <c r="G102" s="5"/>
    </row>
    <row r="103" spans="1:7" ht="15" customHeight="1" x14ac:dyDescent="0.25">
      <c r="A103" s="26" t="s">
        <v>63</v>
      </c>
      <c r="B103" s="26"/>
      <c r="C103" s="14"/>
      <c r="D103" s="6"/>
      <c r="E103" s="6"/>
      <c r="F103" s="8">
        <f t="shared" si="2"/>
        <v>0</v>
      </c>
      <c r="G103" s="6"/>
    </row>
    <row r="104" spans="1:7" ht="15" customHeight="1" x14ac:dyDescent="0.25">
      <c r="A104" s="15">
        <v>1</v>
      </c>
      <c r="B104" s="15" t="s">
        <v>88</v>
      </c>
      <c r="C104" s="11" t="s">
        <v>23</v>
      </c>
      <c r="D104" s="5">
        <v>210</v>
      </c>
      <c r="E104" s="5">
        <v>52875</v>
      </c>
      <c r="F104" s="8">
        <f t="shared" si="2"/>
        <v>1.3844377415402018</v>
      </c>
      <c r="G104" s="6" t="s">
        <v>84</v>
      </c>
    </row>
    <row r="105" spans="1:7" ht="15" customHeight="1" x14ac:dyDescent="0.25">
      <c r="A105" s="15">
        <v>2</v>
      </c>
      <c r="B105" s="15" t="s">
        <v>89</v>
      </c>
      <c r="C105" s="11" t="s">
        <v>23</v>
      </c>
      <c r="D105" s="5">
        <v>210</v>
      </c>
      <c r="E105" s="5">
        <v>462000</v>
      </c>
      <c r="F105" s="8">
        <f t="shared" si="2"/>
        <v>12.096647500549849</v>
      </c>
      <c r="G105" s="6" t="s">
        <v>84</v>
      </c>
    </row>
    <row r="106" spans="1:7" ht="15" customHeight="1" x14ac:dyDescent="0.25">
      <c r="A106" s="15">
        <v>3</v>
      </c>
      <c r="B106" s="15" t="s">
        <v>90</v>
      </c>
      <c r="C106" s="15" t="s">
        <v>26</v>
      </c>
      <c r="D106" s="5">
        <v>20</v>
      </c>
      <c r="E106" s="5">
        <v>2800</v>
      </c>
      <c r="F106" s="8">
        <f t="shared" si="2"/>
        <v>7.3313015154847574E-2</v>
      </c>
      <c r="G106" s="6" t="s">
        <v>84</v>
      </c>
    </row>
    <row r="107" spans="1:7" ht="15" customHeight="1" x14ac:dyDescent="0.25">
      <c r="A107" s="15">
        <v>4</v>
      </c>
      <c r="B107" s="15" t="s">
        <v>91</v>
      </c>
      <c r="C107" s="15" t="s">
        <v>24</v>
      </c>
      <c r="D107" s="5">
        <v>1</v>
      </c>
      <c r="E107" s="5">
        <v>1500</v>
      </c>
      <c r="F107" s="8">
        <f t="shared" si="2"/>
        <v>3.9274829547239772E-2</v>
      </c>
      <c r="G107" s="6" t="s">
        <v>84</v>
      </c>
    </row>
    <row r="108" spans="1:7" ht="15" customHeight="1" x14ac:dyDescent="0.25">
      <c r="A108" s="11">
        <v>5</v>
      </c>
      <c r="B108" s="11" t="s">
        <v>92</v>
      </c>
      <c r="C108" s="11" t="s">
        <v>26</v>
      </c>
      <c r="D108" s="10">
        <v>20</v>
      </c>
      <c r="E108" s="10">
        <v>3400</v>
      </c>
      <c r="F108" s="8">
        <f t="shared" si="2"/>
        <v>8.902294697374348E-2</v>
      </c>
      <c r="G108" s="6" t="s">
        <v>84</v>
      </c>
    </row>
    <row r="109" spans="1:7" ht="15" customHeight="1" x14ac:dyDescent="0.25">
      <c r="A109" s="11"/>
      <c r="B109" s="11"/>
      <c r="C109" s="11"/>
      <c r="D109" s="10"/>
      <c r="E109" s="10"/>
      <c r="F109" s="8">
        <f t="shared" si="2"/>
        <v>0</v>
      </c>
      <c r="G109" s="11"/>
    </row>
    <row r="110" spans="1:7" ht="15" customHeight="1" x14ac:dyDescent="0.25">
      <c r="A110" s="27" t="s">
        <v>64</v>
      </c>
      <c r="B110" s="27"/>
      <c r="C110" s="27"/>
      <c r="D110" s="27"/>
      <c r="E110" s="21">
        <f>SUM(E12:E109)</f>
        <v>8449205</v>
      </c>
      <c r="F110" s="8">
        <f t="shared" si="2"/>
        <v>221.22739078979066</v>
      </c>
      <c r="G110" s="22"/>
    </row>
    <row r="111" spans="1:7" ht="15" customHeight="1" x14ac:dyDescent="0.25">
      <c r="A111" s="23"/>
      <c r="B111" s="23"/>
      <c r="C111" s="23"/>
      <c r="D111" s="23"/>
      <c r="E111" s="23"/>
      <c r="F111" s="23"/>
      <c r="G111" s="23"/>
    </row>
    <row r="112" spans="1:7" ht="15" customHeight="1" x14ac:dyDescent="0.25">
      <c r="A112" s="24" t="s">
        <v>65</v>
      </c>
      <c r="B112" s="24"/>
      <c r="C112" s="24"/>
      <c r="D112" s="24"/>
      <c r="E112" s="24"/>
      <c r="F112" s="23"/>
      <c r="G112" s="23"/>
    </row>
  </sheetData>
  <mergeCells count="34">
    <mergeCell ref="A26:C26"/>
    <mergeCell ref="A29:C29"/>
    <mergeCell ref="A33:C33"/>
    <mergeCell ref="A36:C36"/>
    <mergeCell ref="A14:C14"/>
    <mergeCell ref="A18:C18"/>
    <mergeCell ref="A21:C21"/>
    <mergeCell ref="A20:C20"/>
    <mergeCell ref="A22:C22"/>
    <mergeCell ref="A1:G1"/>
    <mergeCell ref="A6:G6"/>
    <mergeCell ref="A7:G7"/>
    <mergeCell ref="A8:G8"/>
    <mergeCell ref="A11:C11"/>
    <mergeCell ref="A9:C9"/>
    <mergeCell ref="E9:F9"/>
    <mergeCell ref="A3:G3"/>
    <mergeCell ref="A4:G4"/>
    <mergeCell ref="A5:G5"/>
    <mergeCell ref="A59:C59"/>
    <mergeCell ref="A62:C62"/>
    <mergeCell ref="A41:C41"/>
    <mergeCell ref="A44:C44"/>
    <mergeCell ref="A48:C48"/>
    <mergeCell ref="A52:C52"/>
    <mergeCell ref="A57:C57"/>
    <mergeCell ref="A99:C99"/>
    <mergeCell ref="A103:B103"/>
    <mergeCell ref="A110:D110"/>
    <mergeCell ref="A65:C65"/>
    <mergeCell ref="A82:C82"/>
    <mergeCell ref="A89:C89"/>
    <mergeCell ref="A93:C93"/>
    <mergeCell ref="A96:B96"/>
  </mergeCells>
  <pageMargins left="0.19685039370078741" right="0.19685039370078741" top="0.19685039370078741" bottom="0.19685039370078741" header="0" footer="0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2016-07-12T10:40:38Z</dcterms:modified>
</cp:coreProperties>
</file>