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68" i="1" l="1"/>
  <c r="F68" i="1" s="1"/>
  <c r="E83" i="1"/>
  <c r="E67" i="1"/>
  <c r="F67" i="1" s="1"/>
  <c r="E66" i="1"/>
  <c r="F66" i="1" s="1"/>
  <c r="E89" i="1"/>
  <c r="E88" i="1"/>
  <c r="E84" i="1"/>
  <c r="F84" i="1" s="1"/>
  <c r="F83" i="1"/>
  <c r="F82" i="1"/>
  <c r="E82" i="1"/>
  <c r="F81" i="1"/>
  <c r="E81" i="1"/>
  <c r="F80" i="1"/>
  <c r="E80" i="1"/>
  <c r="F79" i="1"/>
  <c r="E79" i="1"/>
  <c r="E77" i="1"/>
  <c r="F77" i="1" s="1"/>
  <c r="E76" i="1"/>
  <c r="F76" i="1" s="1"/>
  <c r="D75" i="1"/>
  <c r="E75" i="1" s="1"/>
  <c r="F75" i="1" s="1"/>
  <c r="D69" i="1"/>
  <c r="E69" i="1" s="1"/>
  <c r="F69" i="1" s="1"/>
  <c r="E74" i="1" l="1"/>
  <c r="F74" i="1" s="1"/>
  <c r="E73" i="1" l="1"/>
  <c r="F73" i="1" s="1"/>
  <c r="E72" i="1"/>
  <c r="F72" i="1" s="1"/>
  <c r="E71" i="1"/>
  <c r="F71" i="1" s="1"/>
  <c r="E70" i="1" l="1"/>
  <c r="F70" i="1" s="1"/>
  <c r="E65" i="1"/>
  <c r="F65" i="1" s="1"/>
  <c r="E64" i="1"/>
  <c r="F64" i="1" s="1"/>
  <c r="E61" i="1" l="1"/>
  <c r="F61" i="1" s="1"/>
  <c r="F53" i="1" l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E36" i="1"/>
  <c r="F36" i="1" s="1"/>
  <c r="F35" i="1"/>
  <c r="F34" i="1"/>
  <c r="F33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D57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E90" i="1"/>
  <c r="F90" i="1" s="1"/>
  <c r="F89" i="1"/>
  <c r="F88" i="1"/>
  <c r="F87" i="1"/>
  <c r="F78" i="1"/>
  <c r="E63" i="1"/>
  <c r="F63" i="1" s="1"/>
  <c r="F62" i="1"/>
  <c r="F60" i="1"/>
  <c r="F59" i="1"/>
  <c r="F58" i="1"/>
  <c r="E57" i="1"/>
  <c r="F57" i="1" s="1"/>
  <c r="E104" i="1" l="1"/>
  <c r="F55" i="1"/>
  <c r="F104" i="1" s="1"/>
</calcChain>
</file>

<file path=xl/sharedStrings.xml><?xml version="1.0" encoding="utf-8"?>
<sst xmlns="http://schemas.openxmlformats.org/spreadsheetml/2006/main" count="142" uniqueCount="85">
  <si>
    <t>№ п/п</t>
  </si>
  <si>
    <t xml:space="preserve">Наименование  работ </t>
  </si>
  <si>
    <t xml:space="preserve">ед. изм. </t>
  </si>
  <si>
    <t>Кол-во</t>
  </si>
  <si>
    <t xml:space="preserve">Стоимость </t>
  </si>
  <si>
    <t>Период выполнен.</t>
  </si>
  <si>
    <t xml:space="preserve">План  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</si>
  <si>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</si>
  <si>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</si>
  <si>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</si>
  <si>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</si>
  <si>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</si>
  <si>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</si>
  <si>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</si>
  <si>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8. ЛЕСТНИЦЫ</t>
  </si>
  <si>
    <t>9. ФАСАД</t>
  </si>
  <si>
    <t xml:space="preserve">10. ПЕРЕГОРОДКИ </t>
  </si>
  <si>
    <t>11. ВНУТРЕННЯЯ  ОТДЕЛКА</t>
  </si>
  <si>
    <t xml:space="preserve">12. ПОЛЫ </t>
  </si>
  <si>
    <t xml:space="preserve">14.МУСОРОПРОВОД </t>
  </si>
  <si>
    <t xml:space="preserve">17. ИНДИВИДУАЛЬНЫЕ  ТЕПЛОВЫЕ  ПУНКТЫ, СИСТЕМЫ   ВОДОПОДКАЧКИ </t>
  </si>
  <si>
    <t>13. ОКНА   и    ДВЕРИ</t>
  </si>
  <si>
    <t>15. ВЕНТИЛЯЦИЯ   и   ДЫМОУДАЛЕНИЕ</t>
  </si>
  <si>
    <t xml:space="preserve">19. ТЕПЛОСНАБЖЕНИЕ   и  ГОРЯЧЕЕ ВОДОСНАБЖЕНИЕ </t>
  </si>
  <si>
    <t xml:space="preserve">20. ЭЛЕКТРООБОРУДОВАНИЕ, РАДИО и ТЕЛЕКОММУНИКАЦИОННОЕ  ОБОРУДОВАНИЕ </t>
  </si>
  <si>
    <t>21. ВНУТРИДОМОВОЕ  ГАЗОВОЕ   ОБОРУДОВАНИЕ</t>
  </si>
  <si>
    <t>22. ЛИФТЫ</t>
  </si>
  <si>
    <t>Тариф на 1 м2</t>
  </si>
  <si>
    <t>23.  ЭНЕРГОСБЕРЕЖЕНИЕ  и ЭНЕРГОЭФФЕКТИВНОСТЬ</t>
  </si>
  <si>
    <t>ООО "Коммунальная компания"Наш дом"</t>
  </si>
  <si>
    <t>шт</t>
  </si>
  <si>
    <t>м2</t>
  </si>
  <si>
    <t>п/м</t>
  </si>
  <si>
    <t xml:space="preserve">шт </t>
  </si>
  <si>
    <t xml:space="preserve">    Гидравлические и тепловые испытания оборудования индивидуальных тепловых пунктов и водоподкачек</t>
  </si>
  <si>
    <t xml:space="preserve">18. ВОДОСНАБЖЕНИЕ, ОТОПЛЕНИЕ , ВОДООТВЕДЕНИЕ </t>
  </si>
  <si>
    <t>24. БЛАГОУСТРОЙСТВО и ПРОЧИЕ РАБОТЫ</t>
  </si>
  <si>
    <t>Проведение обследования  на предмет несущей способности и   дальнейшей эксплуатации</t>
  </si>
  <si>
    <t>Текущего и Капитального ремонта  на 2016 год</t>
  </si>
  <si>
    <t>Общая площадь: м2</t>
  </si>
  <si>
    <t xml:space="preserve">Объект: Жилой многоквартирный дом: Спортивная 23  </t>
  </si>
  <si>
    <t xml:space="preserve">Видео - диагностические работы  по системам вентиляции и дымоудалению, выявление неработаюших каналов вентиляции с  </t>
  </si>
  <si>
    <t xml:space="preserve">Разработка проекта, монтаж повысительной станции ХВС </t>
  </si>
  <si>
    <t>Кол-во квартир,шт</t>
  </si>
  <si>
    <t xml:space="preserve">Утверждаю </t>
  </si>
  <si>
    <t>Директор ООО "КК "Наш дом"</t>
  </si>
  <si>
    <t>________________________________ Трошина С.И</t>
  </si>
  <si>
    <t>2-3 кв</t>
  </si>
  <si>
    <t>1-2кв</t>
  </si>
  <si>
    <t>Капитальный ремонт крыши</t>
  </si>
  <si>
    <t>2-3кв</t>
  </si>
  <si>
    <t>Вывоз мусора с чердачного помещения</t>
  </si>
  <si>
    <t>м3</t>
  </si>
  <si>
    <t>Установка решеток на приямки</t>
  </si>
  <si>
    <t>Ремонт отместки методом укладки асфальта</t>
  </si>
  <si>
    <t>Монтаж откосов во втором подъезде</t>
  </si>
  <si>
    <t>Замена тамбурных дверей на пластиковые</t>
  </si>
  <si>
    <t>Замена запорной арматуры узла ввода ХВС Ду 50</t>
  </si>
  <si>
    <t>м</t>
  </si>
  <si>
    <t>Замена вводного трубопровода узла ввода ХВС</t>
  </si>
  <si>
    <t>Замена запорной арматуры в узле ввода отопления           Ду 50</t>
  </si>
  <si>
    <t>Замена лежака отопления нижнего розлива Ду 50</t>
  </si>
  <si>
    <t>Замена лежака отопления верхнего  розлива  Ду 50</t>
  </si>
  <si>
    <t>Замена  стояков отопления Ду 25</t>
  </si>
  <si>
    <t>Замена запорной арматуры на стояках  отопления Ду 25</t>
  </si>
  <si>
    <t>Замена запорной арматуры на ввода отопления в квартиры Ду 15</t>
  </si>
  <si>
    <t>Замена запорной арматуры на квартирные ввода ХВС Ду 15</t>
  </si>
  <si>
    <t>Разработка проекта, монтаж  узла учета ХВС</t>
  </si>
  <si>
    <t xml:space="preserve">Замена лежака  ГВС  прямой Ду 50 </t>
  </si>
  <si>
    <t>Замена лежака  ГВС  обратки  Ду 50</t>
  </si>
  <si>
    <t>Замена вводной  запорной арматуры ГВС Ду 50</t>
  </si>
  <si>
    <t xml:space="preserve">Замена запорной арматуры на ввода ГВС в квартиры Ду 15 </t>
  </si>
  <si>
    <t>Замена лежака канализации Ду 110</t>
  </si>
  <si>
    <t>Замена стояков канализации Ду 110</t>
  </si>
  <si>
    <t>1-4 кв</t>
  </si>
  <si>
    <t>Всего:</t>
  </si>
  <si>
    <t>Текущий ремонт электрощитовых</t>
  </si>
  <si>
    <t xml:space="preserve">Оснащение, средствами эл. безопасности,  перезарядка огнетушителей  </t>
  </si>
  <si>
    <t>1-4кв</t>
  </si>
  <si>
    <t xml:space="preserve">Ремонт системы электроснабжения освещения МОП </t>
  </si>
  <si>
    <t>Замена лежака ХВС,  Ду 50</t>
  </si>
  <si>
    <t xml:space="preserve">Замена стояков ХВС, Ду 25 </t>
  </si>
  <si>
    <t>Замена стояков ГВС Ду 25</t>
  </si>
  <si>
    <t>Замена запорной арматуры на стояках ГВС Ду 25</t>
  </si>
  <si>
    <t>Замена запорной арматуры на стояках ХВС Ду 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</si>
</sst>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11" x14ac:knownFonts="1">
    <font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8" fillId="0" borderId="0"/>
  </cellStyleXfs>
  <cellXfs count="6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/>
    <xf numFmtId="2" fontId="5" fillId="0" borderId="0" xfId="0" applyNumberFormat="1" applyFont="1"/>
    <xf numFmtId="0" fontId="7" fillId="0" borderId="1" xfId="0" applyFont="1" applyBorder="1" applyAlignment="1">
      <alignment wrapText="1"/>
    </xf>
    <xf numFmtId="0" fontId="8" fillId="0" borderId="0" xfId="1" applyAlignment="1"/>
    <xf numFmtId="0" fontId="8" fillId="0" borderId="0" xfId="1"/>
    <xf numFmtId="0" fontId="7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right"/>
    </xf>
    <xf numFmtId="0" fontId="7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2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7" xfId="1" applyFont="1" applyBorder="1" applyAlignment="1">
      <alignment horizontal="center" vertical="center" wrapText="1"/>
    </xf>
    <xf numFmtId="0" fontId="10" fillId="0" borderId="7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2" fontId="10" fillId="0" borderId="7" xfId="1" applyNumberFormat="1" applyFont="1" applyBorder="1" applyAlignment="1">
      <alignment horizontal="center" vertical="center" wrapText="1"/>
    </xf>
    <xf numFmtId="0" fontId="10" fillId="0" borderId="8" xfId="1" applyFont="1" applyBorder="1" applyAlignment="1">
      <alignment horizontal="left" vertical="center" wrapText="1"/>
    </xf>
    <xf numFmtId="165" fontId="10" fillId="0" borderId="7" xfId="1" applyNumberFormat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left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left" vertical="center"/>
    </xf>
    <xf numFmtId="0" fontId="10" fillId="0" borderId="7" xfId="1" applyFont="1" applyBorder="1" applyAlignment="1">
      <alignment horizontal="left" vertical="center"/>
    </xf>
    <xf numFmtId="0" fontId="10" fillId="0" borderId="6" xfId="1" applyFont="1" applyBorder="1" applyAlignment="1">
      <alignment horizontal="left" vertical="center"/>
    </xf>
    <xf numFmtId="0" fontId="7" fillId="0" borderId="3" xfId="0" applyFont="1" applyBorder="1" applyAlignment="1">
      <alignment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3" fillId="0" borderId="0" xfId="0" applyFont="1" applyBorder="1"/>
    <xf numFmtId="2" fontId="3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4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topLeftCell="A71" workbookViewId="0">
      <selection sqref="A1:G104"/>
    </sheetView>
  </sheetViews>
  <sheetFormatPr defaultRowHeight="15" x14ac:dyDescent="0.25"/>
  <cols>
    <col min="1" max="1" width="6.140625" customWidth="1"/>
    <col min="2" max="2" width="126.5703125" customWidth="1"/>
    <col min="3" max="3" width="6.7109375" customWidth="1"/>
    <col min="5" max="6" width="12.7109375" customWidth="1"/>
    <col min="7" max="7" width="12.5703125" customWidth="1"/>
  </cols>
  <sheetData>
    <row r="1" spans="1:9" ht="21" x14ac:dyDescent="0.35">
      <c r="A1" s="13" t="s">
        <v>29</v>
      </c>
      <c r="B1" s="13"/>
      <c r="C1" s="13"/>
      <c r="D1" s="13"/>
      <c r="E1" s="13"/>
      <c r="F1" s="13"/>
      <c r="G1" s="13"/>
      <c r="H1" s="3"/>
      <c r="I1" s="3"/>
    </row>
    <row r="2" spans="1:9" ht="21" x14ac:dyDescent="0.35">
      <c r="A2" s="4"/>
      <c r="B2" s="4"/>
      <c r="C2" s="4"/>
      <c r="D2" s="4"/>
      <c r="E2" s="4"/>
      <c r="F2" s="4"/>
      <c r="G2" s="4"/>
      <c r="H2" s="3"/>
      <c r="I2" s="3"/>
    </row>
    <row r="3" spans="1:9" ht="15.75" x14ac:dyDescent="0.25">
      <c r="A3" s="16" t="s">
        <v>44</v>
      </c>
      <c r="B3" s="16"/>
      <c r="C3" s="16"/>
      <c r="D3" s="16"/>
      <c r="E3" s="16"/>
      <c r="F3" s="16"/>
      <c r="G3" s="16"/>
      <c r="H3" s="3"/>
      <c r="I3" s="3"/>
    </row>
    <row r="4" spans="1:9" ht="15.75" x14ac:dyDescent="0.25">
      <c r="A4" s="16" t="s">
        <v>45</v>
      </c>
      <c r="B4" s="16"/>
      <c r="C4" s="16"/>
      <c r="D4" s="16"/>
      <c r="E4" s="16"/>
      <c r="F4" s="16"/>
      <c r="G4" s="16"/>
      <c r="H4" s="1"/>
      <c r="I4" s="1"/>
    </row>
    <row r="5" spans="1:9" ht="15.75" x14ac:dyDescent="0.25">
      <c r="A5" s="17" t="s">
        <v>46</v>
      </c>
      <c r="B5" s="17"/>
      <c r="C5" s="17"/>
      <c r="D5" s="17"/>
      <c r="E5" s="17"/>
      <c r="F5" s="17"/>
      <c r="G5" s="17"/>
      <c r="H5" s="1"/>
      <c r="I5" s="1"/>
    </row>
    <row r="6" spans="1:9" ht="140.25" customHeight="1" x14ac:dyDescent="0.35">
      <c r="A6" s="14" t="s">
        <v>6</v>
      </c>
      <c r="B6" s="14"/>
      <c r="C6" s="14"/>
      <c r="D6" s="14"/>
      <c r="E6" s="14"/>
      <c r="F6" s="14"/>
      <c r="G6" s="14"/>
      <c r="H6" s="1"/>
      <c r="I6" s="1"/>
    </row>
    <row r="7" spans="1:9" ht="24" customHeight="1" x14ac:dyDescent="0.25">
      <c r="A7" s="15" t="s">
        <v>38</v>
      </c>
      <c r="B7" s="15"/>
      <c r="C7" s="15"/>
      <c r="D7" s="15"/>
      <c r="E7" s="15"/>
      <c r="F7" s="15"/>
      <c r="G7" s="15"/>
    </row>
    <row r="8" spans="1:9" ht="22.15" customHeight="1" x14ac:dyDescent="0.25">
      <c r="A8" s="15" t="s">
        <v>40</v>
      </c>
      <c r="B8" s="15"/>
      <c r="C8" s="15"/>
      <c r="D8" s="15"/>
      <c r="E8" s="15"/>
      <c r="F8" s="15"/>
      <c r="G8" s="15"/>
    </row>
    <row r="9" spans="1:9" ht="15" customHeight="1" x14ac:dyDescent="0.25">
      <c r="A9" s="12" t="s">
        <v>43</v>
      </c>
      <c r="B9" s="12"/>
      <c r="C9" s="12"/>
      <c r="D9" s="7">
        <v>18</v>
      </c>
      <c r="E9" s="12" t="s">
        <v>39</v>
      </c>
      <c r="F9" s="12"/>
      <c r="G9" s="10">
        <v>1255.5</v>
      </c>
    </row>
    <row r="10" spans="1:9" ht="33.75" customHeight="1" x14ac:dyDescent="0.25">
      <c r="A10" s="7" t="s">
        <v>0</v>
      </c>
      <c r="B10" s="7" t="s">
        <v>1</v>
      </c>
      <c r="C10" s="18" t="s">
        <v>2</v>
      </c>
      <c r="D10" s="19" t="s">
        <v>3</v>
      </c>
      <c r="E10" s="19" t="s">
        <v>4</v>
      </c>
      <c r="F10" s="19" t="s">
        <v>27</v>
      </c>
      <c r="G10" s="19" t="s">
        <v>5</v>
      </c>
      <c r="H10" s="2"/>
    </row>
    <row r="11" spans="1:9" s="9" customFormat="1" ht="15" customHeight="1" x14ac:dyDescent="0.25">
      <c r="A11" s="20" t="s">
        <v>7</v>
      </c>
      <c r="B11" s="20"/>
      <c r="C11" s="20"/>
      <c r="D11" s="21"/>
      <c r="E11" s="21"/>
      <c r="F11" s="21"/>
      <c r="G11" s="21"/>
      <c r="H11" s="8"/>
    </row>
    <row r="12" spans="1:9" s="9" customFormat="1" ht="15" customHeight="1" x14ac:dyDescent="0.25">
      <c r="A12" s="22">
        <v>1</v>
      </c>
      <c r="B12" s="22" t="s">
        <v>37</v>
      </c>
      <c r="C12" s="23" t="s">
        <v>31</v>
      </c>
      <c r="D12" s="21">
        <v>250</v>
      </c>
      <c r="E12" s="21">
        <v>4700</v>
      </c>
      <c r="F12" s="24">
        <v>0</v>
      </c>
      <c r="G12" s="21" t="s">
        <v>48</v>
      </c>
      <c r="H12" s="8"/>
    </row>
    <row r="13" spans="1:9" s="9" customFormat="1" ht="15" customHeight="1" x14ac:dyDescent="0.25">
      <c r="A13" s="22"/>
      <c r="B13" s="22"/>
      <c r="C13" s="23"/>
      <c r="D13" s="21"/>
      <c r="E13" s="21"/>
      <c r="F13" s="24"/>
      <c r="G13" s="21"/>
      <c r="H13" s="8"/>
    </row>
    <row r="14" spans="1:9" s="9" customFormat="1" ht="15" customHeight="1" x14ac:dyDescent="0.25">
      <c r="A14" s="25" t="s">
        <v>8</v>
      </c>
      <c r="B14" s="25"/>
      <c r="C14" s="25"/>
      <c r="D14" s="21"/>
      <c r="E14" s="21"/>
      <c r="F14" s="24"/>
      <c r="G14" s="21"/>
    </row>
    <row r="15" spans="1:9" s="9" customFormat="1" ht="15" customHeight="1" x14ac:dyDescent="0.25">
      <c r="A15" s="25" t="s">
        <v>9</v>
      </c>
      <c r="B15" s="25"/>
      <c r="C15" s="25"/>
      <c r="D15" s="21"/>
      <c r="E15" s="21"/>
      <c r="F15" s="24">
        <f t="shared" ref="F15:F31" si="0">E15/(12*$G$9)</f>
        <v>0</v>
      </c>
      <c r="G15" s="21"/>
    </row>
    <row r="16" spans="1:9" s="9" customFormat="1" ht="15" customHeight="1" x14ac:dyDescent="0.25">
      <c r="A16" s="22"/>
      <c r="B16" s="22"/>
      <c r="C16" s="23"/>
      <c r="D16" s="21"/>
      <c r="E16" s="21"/>
      <c r="F16" s="24">
        <f t="shared" si="0"/>
        <v>0</v>
      </c>
      <c r="G16" s="21"/>
    </row>
    <row r="17" spans="1:7" s="9" customFormat="1" ht="15" customHeight="1" x14ac:dyDescent="0.25">
      <c r="A17" s="22"/>
      <c r="B17" s="22"/>
      <c r="C17" s="23"/>
      <c r="D17" s="21"/>
      <c r="E17" s="21"/>
      <c r="F17" s="24">
        <f t="shared" si="0"/>
        <v>0</v>
      </c>
      <c r="G17" s="21"/>
    </row>
    <row r="18" spans="1:7" s="9" customFormat="1" ht="15" customHeight="1" x14ac:dyDescent="0.25">
      <c r="A18" s="25" t="s">
        <v>10</v>
      </c>
      <c r="B18" s="25"/>
      <c r="C18" s="25"/>
      <c r="D18" s="21"/>
      <c r="E18" s="21"/>
      <c r="F18" s="24">
        <f t="shared" si="0"/>
        <v>0</v>
      </c>
      <c r="G18" s="21"/>
    </row>
    <row r="19" spans="1:7" s="9" customFormat="1" ht="15" customHeight="1" x14ac:dyDescent="0.25">
      <c r="A19" s="20"/>
      <c r="B19" s="20"/>
      <c r="C19" s="20"/>
      <c r="D19" s="21"/>
      <c r="E19" s="21"/>
      <c r="F19" s="24">
        <f t="shared" si="0"/>
        <v>0</v>
      </c>
      <c r="G19" s="21"/>
    </row>
    <row r="20" spans="1:7" s="9" customFormat="1" ht="15" customHeight="1" x14ac:dyDescent="0.25">
      <c r="A20" s="22"/>
      <c r="B20" s="22"/>
      <c r="C20" s="23"/>
      <c r="D20" s="21"/>
      <c r="E20" s="21"/>
      <c r="F20" s="24">
        <f t="shared" si="0"/>
        <v>0</v>
      </c>
      <c r="G20" s="21"/>
    </row>
    <row r="21" spans="1:7" s="9" customFormat="1" ht="15" customHeight="1" x14ac:dyDescent="0.25">
      <c r="A21" s="25" t="s">
        <v>11</v>
      </c>
      <c r="B21" s="25"/>
      <c r="C21" s="25"/>
      <c r="D21" s="21"/>
      <c r="E21" s="21"/>
      <c r="F21" s="24">
        <f t="shared" si="0"/>
        <v>0</v>
      </c>
      <c r="G21" s="21"/>
    </row>
    <row r="22" spans="1:7" s="9" customFormat="1" ht="15" customHeight="1" x14ac:dyDescent="0.25">
      <c r="A22" s="22"/>
      <c r="B22" s="22"/>
      <c r="C22" s="23"/>
      <c r="D22" s="21"/>
      <c r="E22" s="21"/>
      <c r="F22" s="24">
        <f t="shared" si="0"/>
        <v>0</v>
      </c>
      <c r="G22" s="21"/>
    </row>
    <row r="23" spans="1:7" s="9" customFormat="1" ht="15" customHeight="1" x14ac:dyDescent="0.25">
      <c r="A23" s="22"/>
      <c r="B23" s="22"/>
      <c r="C23" s="23"/>
      <c r="D23" s="21"/>
      <c r="E23" s="21"/>
      <c r="F23" s="24">
        <f t="shared" si="0"/>
        <v>0</v>
      </c>
      <c r="G23" s="21"/>
    </row>
    <row r="24" spans="1:7" s="9" customFormat="1" ht="15" customHeight="1" x14ac:dyDescent="0.25">
      <c r="A24" s="22"/>
      <c r="B24" s="22"/>
      <c r="C24" s="23"/>
      <c r="D24" s="21"/>
      <c r="E24" s="21"/>
      <c r="F24" s="24">
        <f t="shared" si="0"/>
        <v>0</v>
      </c>
      <c r="G24" s="21"/>
    </row>
    <row r="25" spans="1:7" s="9" customFormat="1" ht="15" customHeight="1" x14ac:dyDescent="0.25">
      <c r="A25" s="25" t="s">
        <v>12</v>
      </c>
      <c r="B25" s="25"/>
      <c r="C25" s="25"/>
      <c r="D25" s="21"/>
      <c r="E25" s="21"/>
      <c r="F25" s="24">
        <f t="shared" si="0"/>
        <v>0</v>
      </c>
      <c r="G25" s="21"/>
    </row>
    <row r="26" spans="1:7" s="9" customFormat="1" ht="15" customHeight="1" x14ac:dyDescent="0.25">
      <c r="A26" s="22"/>
      <c r="B26" s="22"/>
      <c r="C26" s="23"/>
      <c r="D26" s="21"/>
      <c r="E26" s="21"/>
      <c r="F26" s="24">
        <f t="shared" si="0"/>
        <v>0</v>
      </c>
      <c r="G26" s="21"/>
    </row>
    <row r="27" spans="1:7" s="9" customFormat="1" ht="15" customHeight="1" x14ac:dyDescent="0.25">
      <c r="A27" s="22"/>
      <c r="B27" s="22"/>
      <c r="C27" s="23"/>
      <c r="D27" s="21"/>
      <c r="E27" s="21"/>
      <c r="F27" s="24">
        <f t="shared" si="0"/>
        <v>0</v>
      </c>
      <c r="G27" s="21"/>
    </row>
    <row r="28" spans="1:7" s="9" customFormat="1" ht="15" customHeight="1" x14ac:dyDescent="0.25">
      <c r="A28" s="25" t="s">
        <v>13</v>
      </c>
      <c r="B28" s="25"/>
      <c r="C28" s="25"/>
      <c r="D28" s="21"/>
      <c r="E28" s="21"/>
      <c r="F28" s="24">
        <f t="shared" si="0"/>
        <v>0</v>
      </c>
      <c r="G28" s="21"/>
    </row>
    <row r="29" spans="1:7" s="9" customFormat="1" ht="15" customHeight="1" x14ac:dyDescent="0.25">
      <c r="A29" s="22">
        <v>1</v>
      </c>
      <c r="B29" s="22" t="s">
        <v>49</v>
      </c>
      <c r="C29" s="23" t="s">
        <v>31</v>
      </c>
      <c r="D29" s="21">
        <v>615</v>
      </c>
      <c r="E29" s="21">
        <v>1600000</v>
      </c>
      <c r="F29" s="24">
        <f t="shared" si="0"/>
        <v>106.19938935351122</v>
      </c>
      <c r="G29" s="21" t="s">
        <v>50</v>
      </c>
    </row>
    <row r="30" spans="1:7" s="9" customFormat="1" ht="15" customHeight="1" x14ac:dyDescent="0.25">
      <c r="A30" s="22">
        <v>2</v>
      </c>
      <c r="B30" s="22" t="s">
        <v>51</v>
      </c>
      <c r="C30" s="23" t="s">
        <v>52</v>
      </c>
      <c r="D30" s="21">
        <v>8</v>
      </c>
      <c r="E30" s="21">
        <v>12000</v>
      </c>
      <c r="F30" s="24">
        <f t="shared" si="0"/>
        <v>0.79649542015133412</v>
      </c>
      <c r="G30" s="21" t="s">
        <v>48</v>
      </c>
    </row>
    <row r="31" spans="1:7" s="9" customFormat="1" ht="15" customHeight="1" x14ac:dyDescent="0.25">
      <c r="A31" s="20" t="s">
        <v>14</v>
      </c>
      <c r="B31" s="20"/>
      <c r="C31" s="20"/>
      <c r="D31" s="21"/>
      <c r="E31" s="21"/>
      <c r="F31" s="24">
        <f t="shared" si="0"/>
        <v>0</v>
      </c>
      <c r="G31" s="21"/>
    </row>
    <row r="32" spans="1:7" s="9" customFormat="1" ht="15" customHeight="1" x14ac:dyDescent="0.25">
      <c r="A32" s="22"/>
      <c r="B32" s="22"/>
      <c r="C32" s="23"/>
      <c r="D32" s="21"/>
      <c r="E32" s="21"/>
      <c r="F32" s="24"/>
      <c r="G32" s="21"/>
    </row>
    <row r="33" spans="1:7" s="9" customFormat="1" ht="15" customHeight="1" x14ac:dyDescent="0.25">
      <c r="A33" s="22"/>
      <c r="B33" s="22"/>
      <c r="C33" s="23"/>
      <c r="D33" s="21"/>
      <c r="E33" s="21"/>
      <c r="F33" s="24">
        <f t="shared" ref="F33:F53" si="1">E33/(12*$G$9)</f>
        <v>0</v>
      </c>
      <c r="G33" s="21"/>
    </row>
    <row r="34" spans="1:7" s="9" customFormat="1" ht="15" customHeight="1" x14ac:dyDescent="0.25">
      <c r="A34" s="20" t="s">
        <v>15</v>
      </c>
      <c r="B34" s="20"/>
      <c r="C34" s="20"/>
      <c r="D34" s="21"/>
      <c r="E34" s="21"/>
      <c r="F34" s="24">
        <f t="shared" si="1"/>
        <v>0</v>
      </c>
      <c r="G34" s="21"/>
    </row>
    <row r="35" spans="1:7" s="9" customFormat="1" ht="15" customHeight="1" x14ac:dyDescent="0.25">
      <c r="A35" s="22">
        <v>1</v>
      </c>
      <c r="B35" s="22" t="s">
        <v>53</v>
      </c>
      <c r="C35" s="23" t="s">
        <v>31</v>
      </c>
      <c r="D35" s="21">
        <v>20</v>
      </c>
      <c r="E35" s="21">
        <v>20000</v>
      </c>
      <c r="F35" s="24">
        <f t="shared" si="1"/>
        <v>1.3274923669188903</v>
      </c>
      <c r="G35" s="21" t="s">
        <v>48</v>
      </c>
    </row>
    <row r="36" spans="1:7" s="9" customFormat="1" ht="15" customHeight="1" x14ac:dyDescent="0.25">
      <c r="A36" s="22">
        <v>2</v>
      </c>
      <c r="B36" s="22" t="s">
        <v>54</v>
      </c>
      <c r="C36" s="23" t="s">
        <v>31</v>
      </c>
      <c r="D36" s="21">
        <v>20</v>
      </c>
      <c r="E36" s="21">
        <f>D36*900</f>
        <v>18000</v>
      </c>
      <c r="F36" s="24">
        <f t="shared" si="1"/>
        <v>1.1947431302270013</v>
      </c>
      <c r="G36" s="21" t="s">
        <v>50</v>
      </c>
    </row>
    <row r="37" spans="1:7" s="9" customFormat="1" ht="15" customHeight="1" x14ac:dyDescent="0.25">
      <c r="A37" s="22"/>
      <c r="B37" s="22"/>
      <c r="C37" s="23"/>
      <c r="D37" s="21"/>
      <c r="E37" s="21"/>
      <c r="F37" s="24">
        <f t="shared" si="1"/>
        <v>0</v>
      </c>
      <c r="G37" s="21"/>
    </row>
    <row r="38" spans="1:7" s="9" customFormat="1" ht="15" customHeight="1" x14ac:dyDescent="0.25">
      <c r="A38" s="25" t="s">
        <v>16</v>
      </c>
      <c r="B38" s="25"/>
      <c r="C38" s="25"/>
      <c r="D38" s="21"/>
      <c r="E38" s="21"/>
      <c r="F38" s="24">
        <f t="shared" si="1"/>
        <v>0</v>
      </c>
      <c r="G38" s="21"/>
    </row>
    <row r="39" spans="1:7" s="9" customFormat="1" ht="15" customHeight="1" x14ac:dyDescent="0.25">
      <c r="A39" s="22"/>
      <c r="B39" s="22"/>
      <c r="C39" s="23"/>
      <c r="D39" s="21"/>
      <c r="E39" s="21"/>
      <c r="F39" s="24">
        <f t="shared" si="1"/>
        <v>0</v>
      </c>
      <c r="G39" s="21"/>
    </row>
    <row r="40" spans="1:7" s="9" customFormat="1" ht="15" customHeight="1" x14ac:dyDescent="0.25">
      <c r="A40" s="22"/>
      <c r="B40" s="22"/>
      <c r="C40" s="23"/>
      <c r="D40" s="21"/>
      <c r="E40" s="21"/>
      <c r="F40" s="24">
        <f t="shared" si="1"/>
        <v>0</v>
      </c>
      <c r="G40" s="21"/>
    </row>
    <row r="41" spans="1:7" s="9" customFormat="1" ht="15" customHeight="1" x14ac:dyDescent="0.25">
      <c r="A41" s="25" t="s">
        <v>17</v>
      </c>
      <c r="B41" s="25"/>
      <c r="C41" s="25"/>
      <c r="D41" s="21"/>
      <c r="E41" s="21"/>
      <c r="F41" s="24">
        <f t="shared" si="1"/>
        <v>0</v>
      </c>
      <c r="G41" s="21"/>
    </row>
    <row r="42" spans="1:7" s="9" customFormat="1" ht="15" customHeight="1" x14ac:dyDescent="0.25">
      <c r="A42" s="22">
        <v>1</v>
      </c>
      <c r="B42" s="22" t="s">
        <v>55</v>
      </c>
      <c r="C42" s="23" t="s">
        <v>31</v>
      </c>
      <c r="D42" s="21">
        <v>20</v>
      </c>
      <c r="E42" s="21">
        <v>10000</v>
      </c>
      <c r="F42" s="24">
        <f t="shared" si="1"/>
        <v>0.66374618345944514</v>
      </c>
      <c r="G42" s="26" t="s">
        <v>48</v>
      </c>
    </row>
    <row r="43" spans="1:7" s="9" customFormat="1" ht="15" customHeight="1" x14ac:dyDescent="0.25">
      <c r="A43" s="22"/>
      <c r="B43" s="22"/>
      <c r="C43" s="23"/>
      <c r="D43" s="21"/>
      <c r="E43" s="21"/>
      <c r="F43" s="24">
        <f t="shared" si="1"/>
        <v>0</v>
      </c>
      <c r="G43" s="21"/>
    </row>
    <row r="44" spans="1:7" s="9" customFormat="1" ht="15" customHeight="1" x14ac:dyDescent="0.25">
      <c r="A44" s="22"/>
      <c r="B44" s="22"/>
      <c r="C44" s="23"/>
      <c r="D44" s="21"/>
      <c r="E44" s="21"/>
      <c r="F44" s="24">
        <f t="shared" si="1"/>
        <v>0</v>
      </c>
      <c r="G44" s="21"/>
    </row>
    <row r="45" spans="1:7" s="9" customFormat="1" ht="15" customHeight="1" x14ac:dyDescent="0.25">
      <c r="A45" s="22"/>
      <c r="B45" s="22"/>
      <c r="C45" s="27"/>
      <c r="D45" s="28"/>
      <c r="E45" s="28"/>
      <c r="F45" s="24">
        <f t="shared" si="1"/>
        <v>0</v>
      </c>
      <c r="G45" s="28"/>
    </row>
    <row r="46" spans="1:7" s="9" customFormat="1" ht="15" customHeight="1" x14ac:dyDescent="0.25">
      <c r="A46" s="29" t="s">
        <v>18</v>
      </c>
      <c r="B46" s="29"/>
      <c r="C46" s="29"/>
      <c r="D46" s="28"/>
      <c r="E46" s="28"/>
      <c r="F46" s="24">
        <f t="shared" si="1"/>
        <v>0</v>
      </c>
      <c r="G46" s="28"/>
    </row>
    <row r="47" spans="1:7" s="9" customFormat="1" ht="15" customHeight="1" x14ac:dyDescent="0.25">
      <c r="A47" s="30"/>
      <c r="B47" s="30"/>
      <c r="C47" s="27"/>
      <c r="D47" s="28"/>
      <c r="E47" s="28"/>
      <c r="F47" s="24">
        <f t="shared" si="1"/>
        <v>0</v>
      </c>
      <c r="G47" s="28"/>
    </row>
    <row r="48" spans="1:7" s="9" customFormat="1" ht="15" customHeight="1" x14ac:dyDescent="0.25">
      <c r="A48" s="30"/>
      <c r="B48" s="30"/>
      <c r="C48" s="27"/>
      <c r="D48" s="28"/>
      <c r="E48" s="28"/>
      <c r="F48" s="24">
        <f t="shared" si="1"/>
        <v>0</v>
      </c>
      <c r="G48" s="28"/>
    </row>
    <row r="49" spans="1:8" s="9" customFormat="1" ht="15" customHeight="1" x14ac:dyDescent="0.25">
      <c r="A49" s="31" t="s">
        <v>21</v>
      </c>
      <c r="B49" s="31"/>
      <c r="C49" s="31"/>
      <c r="D49" s="28"/>
      <c r="E49" s="28"/>
      <c r="F49" s="24">
        <f t="shared" si="1"/>
        <v>0</v>
      </c>
      <c r="G49" s="28"/>
    </row>
    <row r="50" spans="1:8" s="9" customFormat="1" ht="15" customHeight="1" x14ac:dyDescent="0.25">
      <c r="A50" s="30">
        <v>1</v>
      </c>
      <c r="B50" s="22" t="s">
        <v>56</v>
      </c>
      <c r="C50" s="27" t="s">
        <v>30</v>
      </c>
      <c r="D50" s="28">
        <v>2</v>
      </c>
      <c r="E50" s="28">
        <v>25000</v>
      </c>
      <c r="F50" s="24">
        <f t="shared" si="1"/>
        <v>1.6593654586486128</v>
      </c>
      <c r="G50" s="28" t="s">
        <v>50</v>
      </c>
    </row>
    <row r="51" spans="1:8" s="9" customFormat="1" ht="15" customHeight="1" x14ac:dyDescent="0.25">
      <c r="A51" s="30"/>
      <c r="B51" s="30"/>
      <c r="C51" s="27"/>
      <c r="D51" s="28"/>
      <c r="E51" s="28"/>
      <c r="F51" s="24">
        <f t="shared" si="1"/>
        <v>0</v>
      </c>
      <c r="G51" s="28"/>
    </row>
    <row r="52" spans="1:8" s="9" customFormat="1" ht="15" customHeight="1" x14ac:dyDescent="0.25">
      <c r="A52" s="31" t="s">
        <v>19</v>
      </c>
      <c r="B52" s="31"/>
      <c r="C52" s="31"/>
      <c r="D52" s="28"/>
      <c r="E52" s="28"/>
      <c r="F52" s="24">
        <f t="shared" si="1"/>
        <v>0</v>
      </c>
      <c r="G52" s="28"/>
    </row>
    <row r="53" spans="1:8" s="9" customFormat="1" ht="15" customHeight="1" x14ac:dyDescent="0.25">
      <c r="A53" s="30"/>
      <c r="B53" s="30"/>
      <c r="C53" s="27"/>
      <c r="D53" s="28"/>
      <c r="E53" s="28"/>
      <c r="F53" s="24">
        <f t="shared" si="1"/>
        <v>0</v>
      </c>
      <c r="G53" s="28"/>
    </row>
    <row r="54" spans="1:8" ht="15" customHeight="1" x14ac:dyDescent="0.25">
      <c r="A54" s="18"/>
      <c r="B54" s="32"/>
      <c r="C54" s="32"/>
      <c r="D54" s="19"/>
      <c r="E54" s="19"/>
      <c r="F54" s="19"/>
      <c r="G54" s="19"/>
      <c r="H54" s="2"/>
    </row>
    <row r="55" spans="1:8" ht="15" customHeight="1" x14ac:dyDescent="0.25">
      <c r="A55" s="33" t="s">
        <v>22</v>
      </c>
      <c r="B55" s="34"/>
      <c r="C55" s="34"/>
      <c r="D55" s="35"/>
      <c r="E55" s="35"/>
      <c r="F55" s="36">
        <f>E55/(12*$G$9)</f>
        <v>0</v>
      </c>
      <c r="G55" s="35"/>
    </row>
    <row r="56" spans="1:8" ht="15" customHeight="1" x14ac:dyDescent="0.25">
      <c r="A56" s="37"/>
      <c r="B56" s="37"/>
      <c r="C56" s="37"/>
      <c r="D56" s="37"/>
      <c r="E56" s="38"/>
      <c r="F56" s="39"/>
      <c r="G56" s="40"/>
    </row>
    <row r="57" spans="1:8" ht="15" customHeight="1" x14ac:dyDescent="0.25">
      <c r="A57" s="19">
        <v>1</v>
      </c>
      <c r="B57" s="41" t="s">
        <v>41</v>
      </c>
      <c r="C57" s="42" t="s">
        <v>33</v>
      </c>
      <c r="D57" s="19">
        <f>D9*3</f>
        <v>54</v>
      </c>
      <c r="E57" s="19">
        <f>D57*150</f>
        <v>8100</v>
      </c>
      <c r="F57" s="36">
        <f t="shared" ref="F57:F103" si="2">E57/(12*$G$9)</f>
        <v>0.5376344086021505</v>
      </c>
      <c r="G57" s="35" t="s">
        <v>47</v>
      </c>
    </row>
    <row r="58" spans="1:8" ht="15" customHeight="1" x14ac:dyDescent="0.25">
      <c r="A58" s="43">
        <v>2</v>
      </c>
      <c r="B58" s="43"/>
      <c r="C58" s="44"/>
      <c r="D58" s="35"/>
      <c r="E58" s="35"/>
      <c r="F58" s="36">
        <f t="shared" si="2"/>
        <v>0</v>
      </c>
      <c r="G58" s="35"/>
    </row>
    <row r="59" spans="1:8" ht="15" customHeight="1" x14ac:dyDescent="0.25">
      <c r="A59" s="45" t="s">
        <v>20</v>
      </c>
      <c r="B59" s="46"/>
      <c r="C59" s="46"/>
      <c r="D59" s="19"/>
      <c r="E59" s="19"/>
      <c r="F59" s="36">
        <f t="shared" si="2"/>
        <v>0</v>
      </c>
      <c r="G59" s="19"/>
    </row>
    <row r="60" spans="1:8" ht="15" customHeight="1" x14ac:dyDescent="0.25">
      <c r="A60" s="19">
        <v>1</v>
      </c>
      <c r="B60" s="41" t="s">
        <v>34</v>
      </c>
      <c r="C60" s="42" t="s">
        <v>32</v>
      </c>
      <c r="D60" s="19">
        <v>65</v>
      </c>
      <c r="E60" s="19"/>
      <c r="F60" s="36">
        <f t="shared" si="2"/>
        <v>0</v>
      </c>
      <c r="G60" s="19" t="s">
        <v>47</v>
      </c>
    </row>
    <row r="61" spans="1:8" ht="15" customHeight="1" x14ac:dyDescent="0.25">
      <c r="A61" s="19">
        <v>2</v>
      </c>
      <c r="B61" s="41" t="s">
        <v>42</v>
      </c>
      <c r="C61" s="42" t="s">
        <v>30</v>
      </c>
      <c r="D61" s="19">
        <v>1</v>
      </c>
      <c r="E61" s="19">
        <f>D61*110000</f>
        <v>110000</v>
      </c>
      <c r="F61" s="36">
        <f t="shared" si="2"/>
        <v>7.3012080180538961</v>
      </c>
      <c r="G61" s="19" t="s">
        <v>47</v>
      </c>
    </row>
    <row r="62" spans="1:8" ht="15" customHeight="1" x14ac:dyDescent="0.25">
      <c r="A62" s="45" t="s">
        <v>35</v>
      </c>
      <c r="B62" s="46"/>
      <c r="C62" s="46"/>
      <c r="D62" s="19"/>
      <c r="E62" s="19"/>
      <c r="F62" s="36">
        <f t="shared" si="2"/>
        <v>0</v>
      </c>
      <c r="G62" s="19"/>
    </row>
    <row r="63" spans="1:8" ht="15" customHeight="1" x14ac:dyDescent="0.25">
      <c r="A63" s="19">
        <v>1</v>
      </c>
      <c r="B63" s="41" t="s">
        <v>67</v>
      </c>
      <c r="C63" s="42" t="s">
        <v>30</v>
      </c>
      <c r="D63" s="19">
        <v>1</v>
      </c>
      <c r="E63" s="19">
        <f>D63*120000</f>
        <v>120000</v>
      </c>
      <c r="F63" s="36">
        <f t="shared" si="2"/>
        <v>7.9649542015133417</v>
      </c>
      <c r="G63" s="19" t="s">
        <v>50</v>
      </c>
    </row>
    <row r="64" spans="1:8" ht="15" customHeight="1" x14ac:dyDescent="0.25">
      <c r="A64" s="19">
        <v>2</v>
      </c>
      <c r="B64" s="41" t="s">
        <v>57</v>
      </c>
      <c r="C64" s="42" t="s">
        <v>30</v>
      </c>
      <c r="D64" s="19">
        <v>3</v>
      </c>
      <c r="E64" s="19">
        <f>D64*2800</f>
        <v>8400</v>
      </c>
      <c r="F64" s="36">
        <f t="shared" si="2"/>
        <v>0.55754679410593388</v>
      </c>
      <c r="G64" s="19" t="s">
        <v>50</v>
      </c>
    </row>
    <row r="65" spans="1:7" ht="15" customHeight="1" x14ac:dyDescent="0.25">
      <c r="A65" s="19">
        <v>3</v>
      </c>
      <c r="B65" s="41" t="s">
        <v>59</v>
      </c>
      <c r="C65" s="41" t="s">
        <v>58</v>
      </c>
      <c r="D65" s="19">
        <v>15</v>
      </c>
      <c r="E65" s="19">
        <f>D65*1500</f>
        <v>22500</v>
      </c>
      <c r="F65" s="36">
        <f t="shared" si="2"/>
        <v>1.4934289127837514</v>
      </c>
      <c r="G65" s="19" t="s">
        <v>50</v>
      </c>
    </row>
    <row r="66" spans="1:7" ht="15" customHeight="1" x14ac:dyDescent="0.25">
      <c r="A66" s="19">
        <v>4</v>
      </c>
      <c r="B66" s="41" t="s">
        <v>80</v>
      </c>
      <c r="C66" s="41" t="s">
        <v>58</v>
      </c>
      <c r="D66" s="19">
        <v>50</v>
      </c>
      <c r="E66" s="19">
        <f>D66*1500</f>
        <v>75000</v>
      </c>
      <c r="F66" s="36">
        <f t="shared" si="2"/>
        <v>4.9780963759458379</v>
      </c>
      <c r="G66" s="19" t="s">
        <v>50</v>
      </c>
    </row>
    <row r="67" spans="1:7" ht="15" customHeight="1" x14ac:dyDescent="0.25">
      <c r="A67" s="19">
        <v>5</v>
      </c>
      <c r="B67" s="41" t="s">
        <v>81</v>
      </c>
      <c r="C67" s="41" t="s">
        <v>58</v>
      </c>
      <c r="D67" s="19">
        <v>160</v>
      </c>
      <c r="E67" s="19">
        <f>D67*1500</f>
        <v>240000</v>
      </c>
      <c r="F67" s="36">
        <f t="shared" si="2"/>
        <v>15.929908403026683</v>
      </c>
      <c r="G67" s="19" t="s">
        <v>50</v>
      </c>
    </row>
    <row r="68" spans="1:7" ht="15" customHeight="1" x14ac:dyDescent="0.25">
      <c r="A68" s="19">
        <v>6</v>
      </c>
      <c r="B68" s="41" t="s">
        <v>84</v>
      </c>
      <c r="C68" s="41" t="s">
        <v>30</v>
      </c>
      <c r="D68" s="19">
        <v>10</v>
      </c>
      <c r="E68" s="19">
        <f>D68*320</f>
        <v>3200</v>
      </c>
      <c r="F68" s="36">
        <f t="shared" si="2"/>
        <v>0.21239877870702242</v>
      </c>
      <c r="G68" s="19" t="s">
        <v>50</v>
      </c>
    </row>
    <row r="69" spans="1:7" ht="15" customHeight="1" x14ac:dyDescent="0.25">
      <c r="A69" s="19">
        <v>7</v>
      </c>
      <c r="B69" s="41" t="s">
        <v>66</v>
      </c>
      <c r="C69" s="41" t="s">
        <v>30</v>
      </c>
      <c r="D69" s="19">
        <f>D9</f>
        <v>18</v>
      </c>
      <c r="E69" s="19">
        <f>D69*260</f>
        <v>4680</v>
      </c>
      <c r="F69" s="36">
        <f t="shared" si="2"/>
        <v>0.31063321385902032</v>
      </c>
      <c r="G69" s="19" t="s">
        <v>50</v>
      </c>
    </row>
    <row r="70" spans="1:7" ht="15" customHeight="1" x14ac:dyDescent="0.25">
      <c r="A70" s="19">
        <v>8</v>
      </c>
      <c r="B70" s="41" t="s">
        <v>60</v>
      </c>
      <c r="C70" s="41" t="s">
        <v>30</v>
      </c>
      <c r="D70" s="19">
        <v>3</v>
      </c>
      <c r="E70" s="19">
        <f>D70*2800</f>
        <v>8400</v>
      </c>
      <c r="F70" s="36">
        <f t="shared" si="2"/>
        <v>0.55754679410593388</v>
      </c>
      <c r="G70" s="19" t="s">
        <v>50</v>
      </c>
    </row>
    <row r="71" spans="1:7" ht="15" customHeight="1" x14ac:dyDescent="0.25">
      <c r="A71" s="19">
        <v>9</v>
      </c>
      <c r="B71" s="41" t="s">
        <v>61</v>
      </c>
      <c r="C71" s="41" t="s">
        <v>58</v>
      </c>
      <c r="D71" s="19">
        <v>50</v>
      </c>
      <c r="E71" s="19">
        <f>D71*1500</f>
        <v>75000</v>
      </c>
      <c r="F71" s="36">
        <f t="shared" si="2"/>
        <v>4.9780963759458379</v>
      </c>
      <c r="G71" s="19" t="s">
        <v>50</v>
      </c>
    </row>
    <row r="72" spans="1:7" ht="15" customHeight="1" x14ac:dyDescent="0.25">
      <c r="A72" s="19">
        <v>10</v>
      </c>
      <c r="B72" s="41" t="s">
        <v>62</v>
      </c>
      <c r="C72" s="41" t="s">
        <v>58</v>
      </c>
      <c r="D72" s="19">
        <v>50</v>
      </c>
      <c r="E72" s="19">
        <f>D72*1500</f>
        <v>75000</v>
      </c>
      <c r="F72" s="36">
        <f t="shared" si="2"/>
        <v>4.9780963759458379</v>
      </c>
      <c r="G72" s="19" t="s">
        <v>50</v>
      </c>
    </row>
    <row r="73" spans="1:7" ht="15" customHeight="1" x14ac:dyDescent="0.25">
      <c r="A73" s="19">
        <v>11</v>
      </c>
      <c r="B73" s="41" t="s">
        <v>63</v>
      </c>
      <c r="C73" s="41" t="s">
        <v>58</v>
      </c>
      <c r="D73" s="19">
        <v>300</v>
      </c>
      <c r="E73" s="19">
        <f>D73*1500</f>
        <v>450000</v>
      </c>
      <c r="F73" s="36">
        <f t="shared" si="2"/>
        <v>29.868578255675029</v>
      </c>
      <c r="G73" s="19" t="s">
        <v>50</v>
      </c>
    </row>
    <row r="74" spans="1:7" ht="15" customHeight="1" x14ac:dyDescent="0.25">
      <c r="A74" s="19">
        <v>12</v>
      </c>
      <c r="B74" s="41" t="s">
        <v>64</v>
      </c>
      <c r="C74" s="41" t="s">
        <v>30</v>
      </c>
      <c r="D74" s="19">
        <v>40</v>
      </c>
      <c r="E74" s="19">
        <f>D74*320</f>
        <v>12800</v>
      </c>
      <c r="F74" s="36">
        <f t="shared" si="2"/>
        <v>0.84959511482808969</v>
      </c>
      <c r="G74" s="19" t="s">
        <v>50</v>
      </c>
    </row>
    <row r="75" spans="1:7" ht="15" customHeight="1" x14ac:dyDescent="0.25">
      <c r="A75" s="19">
        <v>13</v>
      </c>
      <c r="B75" s="41" t="s">
        <v>65</v>
      </c>
      <c r="C75" s="41" t="s">
        <v>30</v>
      </c>
      <c r="D75" s="19">
        <f>D9*6</f>
        <v>108</v>
      </c>
      <c r="E75" s="19">
        <f>D75*260</f>
        <v>28080</v>
      </c>
      <c r="F75" s="36">
        <f t="shared" si="2"/>
        <v>1.8637992831541219</v>
      </c>
      <c r="G75" s="19" t="s">
        <v>50</v>
      </c>
    </row>
    <row r="76" spans="1:7" ht="15" customHeight="1" x14ac:dyDescent="0.25">
      <c r="A76" s="19">
        <v>14</v>
      </c>
      <c r="B76" s="41" t="s">
        <v>72</v>
      </c>
      <c r="C76" s="41" t="s">
        <v>58</v>
      </c>
      <c r="D76" s="19">
        <v>50</v>
      </c>
      <c r="E76" s="19">
        <f>D76*1500</f>
        <v>75000</v>
      </c>
      <c r="F76" s="36">
        <f t="shared" si="2"/>
        <v>4.9780963759458379</v>
      </c>
      <c r="G76" s="19" t="s">
        <v>50</v>
      </c>
    </row>
    <row r="77" spans="1:7" ht="15" customHeight="1" x14ac:dyDescent="0.25">
      <c r="A77" s="19">
        <v>15</v>
      </c>
      <c r="B77" s="41" t="s">
        <v>73</v>
      </c>
      <c r="C77" s="41" t="s">
        <v>58</v>
      </c>
      <c r="D77" s="19">
        <v>120</v>
      </c>
      <c r="E77" s="19">
        <f>D77*1500</f>
        <v>180000</v>
      </c>
      <c r="F77" s="36">
        <f t="shared" si="2"/>
        <v>11.947431302270012</v>
      </c>
      <c r="G77" s="19" t="s">
        <v>50</v>
      </c>
    </row>
    <row r="78" spans="1:7" ht="15" customHeight="1" x14ac:dyDescent="0.25">
      <c r="A78" s="45" t="s">
        <v>23</v>
      </c>
      <c r="B78" s="47"/>
      <c r="C78" s="48"/>
      <c r="D78" s="19"/>
      <c r="E78" s="19"/>
      <c r="F78" s="36">
        <f t="shared" si="2"/>
        <v>0</v>
      </c>
      <c r="G78" s="19"/>
    </row>
    <row r="79" spans="1:7" ht="15" customHeight="1" x14ac:dyDescent="0.25">
      <c r="A79" s="19">
        <v>1</v>
      </c>
      <c r="B79" s="41" t="s">
        <v>68</v>
      </c>
      <c r="C79" s="41" t="s">
        <v>58</v>
      </c>
      <c r="D79" s="19">
        <v>50</v>
      </c>
      <c r="E79" s="19">
        <f>D79*1500</f>
        <v>75000</v>
      </c>
      <c r="F79" s="36">
        <f t="shared" ref="F79:F84" si="3">E79/(12*$G$9)</f>
        <v>4.9780963759458379</v>
      </c>
      <c r="G79" s="19" t="s">
        <v>50</v>
      </c>
    </row>
    <row r="80" spans="1:7" ht="15" customHeight="1" x14ac:dyDescent="0.25">
      <c r="A80" s="19">
        <v>2</v>
      </c>
      <c r="B80" s="41" t="s">
        <v>69</v>
      </c>
      <c r="C80" s="41" t="s">
        <v>58</v>
      </c>
      <c r="D80" s="19">
        <v>50</v>
      </c>
      <c r="E80" s="19">
        <f>D80*1500</f>
        <v>75000</v>
      </c>
      <c r="F80" s="36">
        <f t="shared" si="3"/>
        <v>4.9780963759458379</v>
      </c>
      <c r="G80" s="19" t="s">
        <v>50</v>
      </c>
    </row>
    <row r="81" spans="1:7" ht="15" customHeight="1" x14ac:dyDescent="0.25">
      <c r="A81" s="19">
        <v>3</v>
      </c>
      <c r="B81" s="41" t="s">
        <v>70</v>
      </c>
      <c r="C81" s="41" t="s">
        <v>30</v>
      </c>
      <c r="D81" s="19">
        <v>2</v>
      </c>
      <c r="E81" s="19">
        <f>D81*2800</f>
        <v>5600</v>
      </c>
      <c r="F81" s="36">
        <f t="shared" si="3"/>
        <v>0.37169786273728928</v>
      </c>
      <c r="G81" s="19" t="s">
        <v>50</v>
      </c>
    </row>
    <row r="82" spans="1:7" ht="15" customHeight="1" x14ac:dyDescent="0.25">
      <c r="A82" s="19">
        <v>4</v>
      </c>
      <c r="B82" s="41" t="s">
        <v>82</v>
      </c>
      <c r="C82" s="41" t="s">
        <v>58</v>
      </c>
      <c r="D82" s="19">
        <v>320</v>
      </c>
      <c r="E82" s="19">
        <f>D82*1500</f>
        <v>480000</v>
      </c>
      <c r="F82" s="36">
        <f t="shared" si="3"/>
        <v>31.859816806053367</v>
      </c>
      <c r="G82" s="19" t="s">
        <v>50</v>
      </c>
    </row>
    <row r="83" spans="1:7" ht="15" customHeight="1" x14ac:dyDescent="0.25">
      <c r="A83" s="19">
        <v>5</v>
      </c>
      <c r="B83" s="41" t="s">
        <v>83</v>
      </c>
      <c r="C83" s="41" t="s">
        <v>30</v>
      </c>
      <c r="D83" s="19">
        <v>18</v>
      </c>
      <c r="E83" s="19">
        <f>D83*320</f>
        <v>5760</v>
      </c>
      <c r="F83" s="36">
        <f t="shared" si="3"/>
        <v>0.3823178016726404</v>
      </c>
      <c r="G83" s="19" t="s">
        <v>50</v>
      </c>
    </row>
    <row r="84" spans="1:7" ht="15" customHeight="1" x14ac:dyDescent="0.25">
      <c r="A84" s="19">
        <v>6</v>
      </c>
      <c r="B84" s="41" t="s">
        <v>71</v>
      </c>
      <c r="C84" s="41" t="s">
        <v>30</v>
      </c>
      <c r="D84" s="19">
        <v>18</v>
      </c>
      <c r="E84" s="19">
        <f>D84*260</f>
        <v>4680</v>
      </c>
      <c r="F84" s="36">
        <f t="shared" si="3"/>
        <v>0.31063321385902032</v>
      </c>
      <c r="G84" s="19" t="s">
        <v>50</v>
      </c>
    </row>
    <row r="85" spans="1:7" ht="15" customHeight="1" x14ac:dyDescent="0.25">
      <c r="A85" s="41"/>
      <c r="B85" s="49"/>
      <c r="C85" s="50"/>
      <c r="D85" s="19"/>
      <c r="E85" s="19"/>
      <c r="F85" s="36"/>
      <c r="G85" s="19"/>
    </row>
    <row r="86" spans="1:7" ht="15" customHeight="1" x14ac:dyDescent="0.25">
      <c r="A86" s="41"/>
      <c r="B86" s="49"/>
      <c r="C86" s="49"/>
      <c r="D86" s="19"/>
      <c r="E86" s="19"/>
      <c r="F86" s="36"/>
      <c r="G86" s="19"/>
    </row>
    <row r="87" spans="1:7" ht="15" customHeight="1" x14ac:dyDescent="0.25">
      <c r="A87" s="45" t="s">
        <v>24</v>
      </c>
      <c r="B87" s="46"/>
      <c r="C87" s="46"/>
      <c r="D87" s="19"/>
      <c r="E87" s="19"/>
      <c r="F87" s="36">
        <f t="shared" si="2"/>
        <v>0</v>
      </c>
      <c r="G87" s="19"/>
    </row>
    <row r="88" spans="1:7" ht="15" customHeight="1" x14ac:dyDescent="0.25">
      <c r="A88" s="41">
        <v>1</v>
      </c>
      <c r="B88" s="41" t="s">
        <v>76</v>
      </c>
      <c r="C88" s="51" t="s">
        <v>30</v>
      </c>
      <c r="D88" s="19">
        <v>1</v>
      </c>
      <c r="E88" s="19">
        <f>D88*5000</f>
        <v>5000</v>
      </c>
      <c r="F88" s="36">
        <f t="shared" si="2"/>
        <v>0.33187309172972257</v>
      </c>
      <c r="G88" s="19" t="s">
        <v>74</v>
      </c>
    </row>
    <row r="89" spans="1:7" ht="15" customHeight="1" x14ac:dyDescent="0.25">
      <c r="A89" s="41">
        <v>2</v>
      </c>
      <c r="B89" s="41" t="s">
        <v>77</v>
      </c>
      <c r="C89" s="51" t="s">
        <v>30</v>
      </c>
      <c r="D89" s="19">
        <v>1</v>
      </c>
      <c r="E89" s="19">
        <f>D89*3000</f>
        <v>3000</v>
      </c>
      <c r="F89" s="36">
        <f t="shared" si="2"/>
        <v>0.19912385503783353</v>
      </c>
      <c r="G89" s="19" t="s">
        <v>78</v>
      </c>
    </row>
    <row r="90" spans="1:7" ht="15" customHeight="1" x14ac:dyDescent="0.25">
      <c r="A90" s="41">
        <v>3</v>
      </c>
      <c r="B90" s="41" t="s">
        <v>79</v>
      </c>
      <c r="C90" s="42" t="s">
        <v>32</v>
      </c>
      <c r="D90" s="19">
        <v>122</v>
      </c>
      <c r="E90" s="19">
        <f>D90*300</f>
        <v>36600</v>
      </c>
      <c r="F90" s="36">
        <f t="shared" si="2"/>
        <v>2.4293110314615691</v>
      </c>
      <c r="G90" s="19" t="s">
        <v>50</v>
      </c>
    </row>
    <row r="91" spans="1:7" ht="15" customHeight="1" x14ac:dyDescent="0.25">
      <c r="A91" s="45" t="s">
        <v>25</v>
      </c>
      <c r="B91" s="46"/>
      <c r="C91" s="46"/>
      <c r="D91" s="19"/>
      <c r="E91" s="19"/>
      <c r="F91" s="36">
        <f t="shared" si="2"/>
        <v>0</v>
      </c>
      <c r="G91" s="19"/>
    </row>
    <row r="92" spans="1:7" ht="15" customHeight="1" x14ac:dyDescent="0.25">
      <c r="A92" s="41"/>
      <c r="B92" s="41"/>
      <c r="C92" s="42"/>
      <c r="D92" s="19"/>
      <c r="E92" s="19"/>
      <c r="F92" s="36">
        <f t="shared" si="2"/>
        <v>0</v>
      </c>
      <c r="G92" s="19"/>
    </row>
    <row r="93" spans="1:7" ht="15" customHeight="1" x14ac:dyDescent="0.25">
      <c r="A93" s="41"/>
      <c r="B93" s="41"/>
      <c r="C93" s="42"/>
      <c r="D93" s="19"/>
      <c r="E93" s="19"/>
      <c r="F93" s="36">
        <f t="shared" si="2"/>
        <v>0</v>
      </c>
      <c r="G93" s="19"/>
    </row>
    <row r="94" spans="1:7" ht="15" customHeight="1" x14ac:dyDescent="0.25">
      <c r="A94" s="45" t="s">
        <v>26</v>
      </c>
      <c r="B94" s="46"/>
      <c r="C94" s="52"/>
      <c r="D94" s="19"/>
      <c r="E94" s="19"/>
      <c r="F94" s="36">
        <f t="shared" si="2"/>
        <v>0</v>
      </c>
      <c r="G94" s="19"/>
    </row>
    <row r="95" spans="1:7" ht="15" customHeight="1" x14ac:dyDescent="0.25">
      <c r="A95" s="41"/>
      <c r="B95" s="41"/>
      <c r="C95" s="42"/>
      <c r="D95" s="19"/>
      <c r="E95" s="19"/>
      <c r="F95" s="36">
        <f t="shared" si="2"/>
        <v>0</v>
      </c>
      <c r="G95" s="19"/>
    </row>
    <row r="96" spans="1:7" ht="15" customHeight="1" x14ac:dyDescent="0.25">
      <c r="A96" s="41"/>
      <c r="B96" s="41"/>
      <c r="C96" s="42"/>
      <c r="D96" s="19"/>
      <c r="E96" s="19"/>
      <c r="F96" s="36">
        <f t="shared" si="2"/>
        <v>0</v>
      </c>
      <c r="G96" s="19"/>
    </row>
    <row r="97" spans="1:7" ht="15" customHeight="1" x14ac:dyDescent="0.25">
      <c r="A97" s="45" t="s">
        <v>28</v>
      </c>
      <c r="B97" s="46"/>
      <c r="C97" s="46"/>
      <c r="D97" s="19"/>
      <c r="E97" s="19"/>
      <c r="F97" s="36">
        <f t="shared" si="2"/>
        <v>0</v>
      </c>
      <c r="G97" s="19"/>
    </row>
    <row r="98" spans="1:7" ht="15" customHeight="1" x14ac:dyDescent="0.25">
      <c r="A98" s="41"/>
      <c r="B98" s="41"/>
      <c r="C98" s="42"/>
      <c r="D98" s="19"/>
      <c r="E98" s="19"/>
      <c r="F98" s="36">
        <f t="shared" si="2"/>
        <v>0</v>
      </c>
      <c r="G98" s="19"/>
    </row>
    <row r="99" spans="1:7" ht="15" customHeight="1" x14ac:dyDescent="0.25">
      <c r="A99" s="41"/>
      <c r="B99" s="41"/>
      <c r="C99" s="42"/>
      <c r="D99" s="19"/>
      <c r="E99" s="19"/>
      <c r="F99" s="36">
        <f t="shared" si="2"/>
        <v>0</v>
      </c>
      <c r="G99" s="19"/>
    </row>
    <row r="100" spans="1:7" ht="15" customHeight="1" x14ac:dyDescent="0.25">
      <c r="A100" s="41"/>
      <c r="B100" s="41"/>
      <c r="C100" s="42"/>
      <c r="D100" s="19"/>
      <c r="E100" s="19"/>
      <c r="F100" s="36">
        <f t="shared" si="2"/>
        <v>0</v>
      </c>
      <c r="G100" s="19"/>
    </row>
    <row r="101" spans="1:7" ht="15" customHeight="1" x14ac:dyDescent="0.25">
      <c r="A101" s="53" t="s">
        <v>36</v>
      </c>
      <c r="B101" s="53"/>
      <c r="C101" s="41"/>
      <c r="D101" s="19"/>
      <c r="E101" s="19"/>
      <c r="F101" s="54">
        <f t="shared" si="2"/>
        <v>0</v>
      </c>
      <c r="G101" s="19"/>
    </row>
    <row r="102" spans="1:7" ht="15" customHeight="1" x14ac:dyDescent="0.25">
      <c r="A102" s="43"/>
      <c r="B102" s="43"/>
      <c r="C102" s="43"/>
      <c r="D102" s="35"/>
      <c r="E102" s="35"/>
      <c r="F102" s="54">
        <f t="shared" si="2"/>
        <v>0</v>
      </c>
      <c r="G102" s="35"/>
    </row>
    <row r="103" spans="1:7" ht="15" customHeight="1" x14ac:dyDescent="0.25">
      <c r="A103" s="43"/>
      <c r="B103" s="43"/>
      <c r="C103" s="43"/>
      <c r="D103" s="35"/>
      <c r="E103" s="35"/>
      <c r="F103" s="54">
        <f t="shared" si="2"/>
        <v>0</v>
      </c>
      <c r="G103" s="35"/>
    </row>
    <row r="104" spans="1:7" ht="15" customHeight="1" x14ac:dyDescent="0.25">
      <c r="A104" s="55" t="s">
        <v>75</v>
      </c>
      <c r="B104" s="56"/>
      <c r="C104" s="56"/>
      <c r="D104" s="57"/>
      <c r="E104" s="58">
        <f>SUM(E12:E103)</f>
        <v>3876500</v>
      </c>
      <c r="F104" s="59">
        <f>SUM(F12:F103)</f>
        <v>256.98924731182785</v>
      </c>
      <c r="G104" s="35"/>
    </row>
    <row r="105" spans="1:7" x14ac:dyDescent="0.25">
      <c r="A105" s="11"/>
      <c r="B105" s="11"/>
      <c r="C105" s="11"/>
      <c r="D105" s="11"/>
      <c r="E105" s="5"/>
      <c r="F105" s="6"/>
      <c r="G105" s="5"/>
    </row>
  </sheetData>
  <mergeCells count="35">
    <mergeCell ref="E9:F9"/>
    <mergeCell ref="A1:G1"/>
    <mergeCell ref="A6:G6"/>
    <mergeCell ref="A7:G7"/>
    <mergeCell ref="A8:G8"/>
    <mergeCell ref="A3:G3"/>
    <mergeCell ref="A4:G4"/>
    <mergeCell ref="A5:G5"/>
    <mergeCell ref="A9:C9"/>
    <mergeCell ref="A59:C59"/>
    <mergeCell ref="A41:C41"/>
    <mergeCell ref="A49:C49"/>
    <mergeCell ref="A52:C52"/>
    <mergeCell ref="A21:C21"/>
    <mergeCell ref="A31:C31"/>
    <mergeCell ref="A34:C34"/>
    <mergeCell ref="A38:C38"/>
    <mergeCell ref="A46:C46"/>
    <mergeCell ref="A55:C55"/>
    <mergeCell ref="A25:C25"/>
    <mergeCell ref="A28:C28"/>
    <mergeCell ref="A15:C15"/>
    <mergeCell ref="A11:C11"/>
    <mergeCell ref="A14:C14"/>
    <mergeCell ref="A18:C18"/>
    <mergeCell ref="A19:C19"/>
    <mergeCell ref="A105:D105"/>
    <mergeCell ref="A62:C62"/>
    <mergeCell ref="A78:C78"/>
    <mergeCell ref="A87:C87"/>
    <mergeCell ref="A91:C91"/>
    <mergeCell ref="A94:B94"/>
    <mergeCell ref="A97:C97"/>
    <mergeCell ref="A101:B101"/>
    <mergeCell ref="A104:D104"/>
  </mergeCells>
  <pageMargins left="0.19685039370078741" right="0.19685039370078741" top="0.19685039370078741" bottom="0.19685039370078741" header="0" footer="0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2016-07-12T10:39:09Z</dcterms:modified>
</cp:coreProperties>
</file>