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<sst xmlns="http://schemas.openxmlformats.org/spreadsheetml/2006/main" count="115" uniqueCount="82">
  <si>
    <t>ООО "Коммунальная компания"Наш дом"</t>
  </si>
  <si>
    <t xml:space="preserve">План  </t>
  </si>
  <si>
    <t>Объект: Жилой многоквартирный дом: ул. Ленинградская 83</t>
  </si>
  <si>
    <t xml:space="preserve">Общая площадь: м2 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</si>
  <si>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</si>
  <si>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</si>
  <si>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</si>
  <si>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</si>
  <si>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</si>
  <si>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</si>
  <si>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</si>
  <si>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</si>
  <si>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</si>
  <si>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Ремонт стен подвала:  заделка отверстий после прокладки новых трубопроводов</t>
  </si>
  <si>
    <t>м3</t>
  </si>
  <si>
    <t>0, 5</t>
  </si>
  <si>
    <t>1-2 кв</t>
  </si>
  <si>
    <t>Окраска мест прохождения тр.  водоэмульсинным составом</t>
  </si>
  <si>
    <t>м²</t>
  </si>
  <si>
    <t xml:space="preserve">3. СТЕНЫ </t>
  </si>
  <si>
    <t xml:space="preserve">4. ПЕРЕКРЫТИЯ  и ПОКРЫТИЯ </t>
  </si>
  <si>
    <t xml:space="preserve">5. Балконы </t>
  </si>
  <si>
    <t>шт</t>
  </si>
  <si>
    <t>2-3 кв</t>
  </si>
  <si>
    <t>6. БАЛКИ  (ригеля)</t>
  </si>
  <si>
    <t>7. КРЫША</t>
  </si>
  <si>
    <t>Восстановление примыкания гидроизоляции вент-шахт  и лифтовой с парапетами</t>
  </si>
  <si>
    <t>п.м.</t>
  </si>
  <si>
    <t>2-3кв</t>
  </si>
  <si>
    <t>Установка металлических экранов на парапеты вент-шахт и лифтовой</t>
  </si>
  <si>
    <t>Местный ремонт по восстановлению примыкания гидроизоляции</t>
  </si>
  <si>
    <t>8. ЛЕСТНИЦЫ</t>
  </si>
  <si>
    <t>9. ФАСАД</t>
  </si>
  <si>
    <t>Ремонт цоколя (штукатурка)</t>
  </si>
  <si>
    <t>Ремонт асфальтового покрытия отмостки</t>
  </si>
  <si>
    <t>Облицовка цоколя профлистом у 3 подъезда</t>
  </si>
  <si>
    <t>Герметизация осадочного шва между зданием и пристроем</t>
  </si>
  <si>
    <t xml:space="preserve">10. ПЕРЕГОРОДКИ </t>
  </si>
  <si>
    <t>11. ВНУТРЕННЯЯ  ОТДЕЛКА</t>
  </si>
  <si>
    <t>1-3 кв</t>
  </si>
  <si>
    <t>Покраска стен и потолков коридоров, лестничкой клетки, маршей и лестничных площадок</t>
  </si>
  <si>
    <t xml:space="preserve">12. ПОЛЫ </t>
  </si>
  <si>
    <t>13. ОКНА   и    ДВЕРИ</t>
  </si>
  <si>
    <t xml:space="preserve">14.МУСОРОПРОВОД </t>
  </si>
  <si>
    <t>Кол-во квартир, шт</t>
  </si>
  <si>
    <t>Утверждаю:</t>
  </si>
  <si>
    <t>Директор ООО "КК "Наш дом"</t>
  </si>
  <si>
    <t>__________________ Трошина С.И.</t>
  </si>
  <si>
    <t>Текущего и Капитального ремонта   на 2016 год</t>
  </si>
  <si>
    <t>15. ВЕНТИЛЯЦИЯ   и   ДЫМОУДАЛЕНИЕ</t>
  </si>
  <si>
    <t>Видео диагностические работы  по системам вентиляции и дымоудалению, выявление неработаюших каналов вентиляции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</si>
  <si>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</si>
  <si>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</si>
  <si>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</si>
  <si>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>18. ВОДОСНАБЖЕНИЕ, ОТОПЛЕНИЕ , ВОДООТВЕДЕНИЕ</t>
  </si>
  <si>
    <t xml:space="preserve">Разработка проекта, выполнение работ по водоотводу  ливнёвых вод  от фундамента  дома </t>
  </si>
  <si>
    <t>точки</t>
  </si>
  <si>
    <t>1кв</t>
  </si>
  <si>
    <t xml:space="preserve">   Разработка проекта, монтаж оборудования  всепогодного регулятора  температуры отопления</t>
  </si>
  <si>
    <t>1-3кв</t>
  </si>
  <si>
    <t xml:space="preserve">19. ТЕПЛОСНАБЖЕНИЕ   и  ГОРЯЧЕЕ ВОДОСНАБЖЕНИЕ </t>
  </si>
  <si>
    <t xml:space="preserve">Реконструкция  бойлерной ГВС  с выделением  из общей схемы  и обвязкой  1-ой ступени теплообменника  </t>
  </si>
  <si>
    <t>2 кв.</t>
  </si>
  <si>
    <t xml:space="preserve">20. ЭЛЕКТРООБОРУДОВАНИЕ, РАДИО и ТЕЛЕКОММУНИКАЦИОННОЕ  ОБОРУДОВАНИЕ </t>
  </si>
  <si>
    <t>1-4 кв</t>
  </si>
  <si>
    <t>22. ЛИФТЫ</t>
  </si>
  <si>
    <t>Ремонт лифтовой кабины</t>
  </si>
  <si>
    <t>23.  ЭНЕРГОСБЕРЕЖЕНИЕ  и ЭНЕРГОЭФФЕКТИВНОСТЬ</t>
  </si>
  <si>
    <t>24. БЛАГОУСТРОЙСТВО и ПРОЧИЕ РАБОТЫ</t>
  </si>
  <si>
    <t xml:space="preserve">Устройство  Газона </t>
  </si>
  <si>
    <t>Капитальный ремонт системы отопления, согласно дефектной ведомости Регионального оператора фонда капремонта</t>
  </si>
  <si>
    <t>Капитальный ремонт системы водоотведения,  согласно дефектной ведомости Регионального оператора фонда капремонта</t>
  </si>
  <si>
    <t>Капитальный ремонт системы ХВС, согласно дефектной ведомости Регионального оператора фонда капремонта</t>
  </si>
  <si>
    <t xml:space="preserve">Капитальный ремонт системы электроснабжения, согласно дефектной ведомости Регионального оператора фонда капремонта </t>
  </si>
  <si>
    <t xml:space="preserve">Капитальный ремонт системы горячего водоснабжения, согласно дефектной ведомости Регионального оператора фонда кап. ремонта </t>
  </si>
  <si>
    <t>Всего:</t>
  </si>
  <si>
    <t xml:space="preserve"> Восстановление балконных плит по ул. Ленинградской </t>
  </si>
  <si>
    <t>Заделка отверстий, местное удаление отслоившейся штукатурки, с последующим нанесение новой в местах прохождения инженерных сетей на лестничных маршах</t>
  </si>
  <si>
    <t>Окраска оконных рам включая подготовительные работы</t>
  </si>
  <si>
    <t>Окраска внутр. Дверей включая подготовительные работы</t>
  </si>
  <si>
    <t>Текущий ремонт электрощитовых</t>
  </si>
  <si>
    <t xml:space="preserve">Оснащение, средствами эл. безопасности,  перезарядка огнетушителей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</si>
</sst>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4" fillId="0" borderId="10" xfId="33" applyFont="1" applyBorder="1" applyAlignment="1">
      <alignment wrapText="1"/>
      <protection/>
    </xf>
    <xf numFmtId="0" fontId="1" fillId="0" borderId="0" xfId="33" applyAlignment="1">
      <alignment/>
      <protection/>
    </xf>
    <xf numFmtId="0" fontId="2" fillId="0" borderId="0" xfId="33" applyFont="1" applyBorder="1" applyAlignment="1">
      <alignment horizontal="center"/>
      <protection/>
    </xf>
    <xf numFmtId="0" fontId="7" fillId="0" borderId="11" xfId="33" applyFont="1" applyBorder="1" applyAlignment="1">
      <alignment wrapText="1"/>
      <protection/>
    </xf>
    <xf numFmtId="0" fontId="2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8" fillId="0" borderId="0" xfId="33" applyFont="1" applyBorder="1" applyAlignment="1">
      <alignment horizontal="left" wrapText="1"/>
      <protection/>
    </xf>
    <xf numFmtId="0" fontId="7" fillId="0" borderId="11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right"/>
      <protection/>
    </xf>
    <xf numFmtId="0" fontId="5" fillId="0" borderId="0" xfId="33" applyFont="1" applyAlignment="1">
      <alignment horizontal="right"/>
      <protection/>
    </xf>
    <xf numFmtId="0" fontId="7" fillId="0" borderId="10" xfId="33" applyFont="1" applyBorder="1" applyAlignment="1">
      <alignment horizontal="center" vertical="center" wrapText="1"/>
      <protection/>
    </xf>
    <xf numFmtId="3" fontId="7" fillId="0" borderId="10" xfId="33" applyNumberFormat="1" applyFont="1" applyBorder="1" applyAlignment="1">
      <alignment horizontal="center" vertical="center" wrapText="1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2" fontId="7" fillId="0" borderId="12" xfId="33" applyNumberFormat="1" applyFont="1" applyBorder="1" applyAlignment="1">
      <alignment horizontal="center" vertical="center" wrapText="1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2" fontId="7" fillId="0" borderId="13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0" xfId="33" applyFont="1" applyAlignment="1">
      <alignment vertical="center"/>
      <protection/>
    </xf>
    <xf numFmtId="0" fontId="7" fillId="0" borderId="15" xfId="33" applyFont="1" applyBorder="1" applyAlignment="1">
      <alignment horizontal="left" vertical="center" wrapText="1"/>
      <protection/>
    </xf>
    <xf numFmtId="0" fontId="7" fillId="0" borderId="16" xfId="33" applyFont="1" applyBorder="1" applyAlignment="1">
      <alignment horizontal="left" vertical="center" wrapText="1"/>
      <protection/>
    </xf>
    <xf numFmtId="0" fontId="7" fillId="0" borderId="15" xfId="33" applyFont="1" applyBorder="1" applyAlignment="1">
      <alignment horizontal="left" vertical="center" wrapText="1"/>
      <protection/>
    </xf>
    <xf numFmtId="0" fontId="7" fillId="0" borderId="17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8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right" vertical="center"/>
      <protection/>
    </xf>
    <xf numFmtId="0" fontId="8" fillId="0" borderId="11" xfId="33" applyFont="1" applyBorder="1" applyAlignment="1">
      <alignment vertical="center"/>
      <protection/>
    </xf>
    <xf numFmtId="0" fontId="7" fillId="0" borderId="11" xfId="33" applyFont="1" applyBorder="1" applyAlignment="1">
      <alignment vertical="center"/>
      <protection/>
    </xf>
    <xf numFmtId="0" fontId="7" fillId="0" borderId="19" xfId="33" applyFont="1" applyBorder="1" applyAlignment="1">
      <alignment vertical="center"/>
      <protection/>
    </xf>
    <xf numFmtId="0" fontId="7" fillId="0" borderId="20" xfId="33" applyFont="1" applyBorder="1" applyAlignment="1">
      <alignment vertical="center"/>
      <protection/>
    </xf>
    <xf numFmtId="0" fontId="7" fillId="0" borderId="21" xfId="33" applyFont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left" vertical="center"/>
      <protection/>
    </xf>
    <xf numFmtId="0" fontId="7" fillId="0" borderId="12" xfId="33" applyFont="1" applyBorder="1" applyAlignment="1">
      <alignment vertical="center"/>
      <protection/>
    </xf>
    <xf numFmtId="0" fontId="7" fillId="0" borderId="18" xfId="33" applyFont="1" applyBorder="1" applyAlignment="1">
      <alignment vertical="center"/>
      <protection/>
    </xf>
    <xf numFmtId="0" fontId="8" fillId="0" borderId="11" xfId="33" applyFont="1" applyBorder="1" applyAlignment="1">
      <alignment horizontal="right" vertical="center"/>
      <protection/>
    </xf>
    <xf numFmtId="169" fontId="8" fillId="0" borderId="11" xfId="33" applyNumberFormat="1" applyFont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PageLayoutView="0" workbookViewId="0" topLeftCell="A64">
      <selection activeCell="A1" sqref="A1:G100"/>
    </sheetView>
  </sheetViews>
  <sheetFormatPr defaultColWidth="8.8515625" defaultRowHeight="12.75"/>
  <cols>
    <col min="1" max="1" width="6.28125" style="1" customWidth="1"/>
    <col min="2" max="2" width="153.421875" style="1" customWidth="1"/>
    <col min="3" max="3" width="6.7109375" style="1" customWidth="1"/>
    <col min="4" max="4" width="8.7109375" style="1" customWidth="1"/>
    <col min="5" max="5" width="9.00390625" style="1" customWidth="1"/>
    <col min="6" max="6" width="11.421875" style="1" customWidth="1"/>
    <col min="7" max="7" width="8.7109375" style="1" customWidth="1"/>
    <col min="8" max="16384" width="8.8515625" style="1" customWidth="1"/>
  </cols>
  <sheetData>
    <row r="1" spans="1:9" ht="21">
      <c r="A1" s="8" t="s">
        <v>0</v>
      </c>
      <c r="B1" s="8"/>
      <c r="C1" s="8"/>
      <c r="D1" s="8"/>
      <c r="E1" s="8"/>
      <c r="F1" s="8"/>
      <c r="G1" s="8"/>
      <c r="H1" s="2"/>
      <c r="I1" s="2"/>
    </row>
    <row r="2" spans="1:9" ht="21">
      <c r="A2" s="6"/>
      <c r="B2" s="6"/>
      <c r="C2" s="6"/>
      <c r="D2" s="6"/>
      <c r="E2" s="6"/>
      <c r="F2" s="6"/>
      <c r="G2" s="6"/>
      <c r="H2" s="2"/>
      <c r="I2" s="2"/>
    </row>
    <row r="3" spans="1:9" ht="15.75">
      <c r="A3" s="12" t="s">
        <v>45</v>
      </c>
      <c r="B3" s="12"/>
      <c r="C3" s="12"/>
      <c r="D3" s="12"/>
      <c r="E3" s="12"/>
      <c r="F3" s="12"/>
      <c r="G3" s="12"/>
      <c r="H3" s="2"/>
      <c r="I3" s="2"/>
    </row>
    <row r="4" spans="1:9" ht="20.25" customHeight="1">
      <c r="A4" s="13" t="s">
        <v>46</v>
      </c>
      <c r="B4" s="13"/>
      <c r="C4" s="13"/>
      <c r="D4" s="13"/>
      <c r="E4" s="13"/>
      <c r="F4" s="13"/>
      <c r="G4" s="13"/>
      <c r="H4" s="3"/>
      <c r="I4" s="3"/>
    </row>
    <row r="5" spans="1:9" ht="24" customHeight="1">
      <c r="A5" s="13" t="s">
        <v>47</v>
      </c>
      <c r="B5" s="13"/>
      <c r="C5" s="13"/>
      <c r="D5" s="13"/>
      <c r="E5" s="13"/>
      <c r="F5" s="13"/>
      <c r="G5" s="13"/>
      <c r="H5" s="3"/>
      <c r="I5" s="3"/>
    </row>
    <row r="6" spans="1:9" ht="101.25" customHeight="1">
      <c r="A6" s="9" t="s">
        <v>1</v>
      </c>
      <c r="B6" s="9"/>
      <c r="C6" s="9"/>
      <c r="D6" s="9"/>
      <c r="E6" s="9"/>
      <c r="F6" s="9"/>
      <c r="G6" s="9"/>
      <c r="H6" s="3"/>
      <c r="I6" s="3"/>
    </row>
    <row r="7" spans="1:7" ht="24" customHeight="1">
      <c r="A7" s="10" t="s">
        <v>48</v>
      </c>
      <c r="B7" s="10"/>
      <c r="C7" s="10"/>
      <c r="D7" s="10"/>
      <c r="E7" s="10"/>
      <c r="F7" s="10"/>
      <c r="G7" s="10"/>
    </row>
    <row r="8" spans="1:7" ht="18" customHeight="1">
      <c r="A8" s="10" t="s">
        <v>2</v>
      </c>
      <c r="B8" s="10"/>
      <c r="C8" s="10"/>
      <c r="D8" s="10"/>
      <c r="E8" s="10"/>
      <c r="F8" s="10"/>
      <c r="G8" s="10"/>
    </row>
    <row r="9" spans="1:7" ht="29.25" customHeight="1">
      <c r="A9" s="11" t="s">
        <v>44</v>
      </c>
      <c r="B9" s="11"/>
      <c r="C9" s="11"/>
      <c r="D9" s="7">
        <v>113</v>
      </c>
      <c r="E9" s="11" t="s">
        <v>3</v>
      </c>
      <c r="F9" s="11"/>
      <c r="G9" s="7">
        <v>8882.1</v>
      </c>
    </row>
    <row r="10" spans="1:8" ht="29.25" customHeigh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5"/>
    </row>
    <row r="11" spans="1:7" s="28" customFormat="1" ht="15" customHeight="1">
      <c r="A11" s="27" t="s">
        <v>11</v>
      </c>
      <c r="B11" s="27"/>
      <c r="C11" s="14"/>
      <c r="D11" s="14"/>
      <c r="E11" s="14"/>
      <c r="F11" s="14"/>
      <c r="G11" s="14"/>
    </row>
    <row r="12" spans="1:7" s="28" customFormat="1" ht="15" customHeight="1">
      <c r="A12" s="18"/>
      <c r="B12" s="25"/>
      <c r="C12" s="14"/>
      <c r="D12" s="14"/>
      <c r="E12" s="14"/>
      <c r="F12" s="14">
        <f aca="true" t="shared" si="0" ref="F12:F28">E12/(12*$G$9)</f>
        <v>0</v>
      </c>
      <c r="G12" s="14"/>
    </row>
    <row r="13" spans="1:7" s="28" customFormat="1" ht="15" customHeight="1">
      <c r="A13" s="18"/>
      <c r="B13" s="25"/>
      <c r="C13" s="14"/>
      <c r="D13" s="14"/>
      <c r="E13" s="14"/>
      <c r="F13" s="14">
        <f t="shared" si="0"/>
        <v>0</v>
      </c>
      <c r="G13" s="14"/>
    </row>
    <row r="14" spans="1:7" s="28" customFormat="1" ht="15" customHeight="1">
      <c r="A14" s="29" t="s">
        <v>12</v>
      </c>
      <c r="B14" s="29"/>
      <c r="C14" s="14"/>
      <c r="D14" s="14"/>
      <c r="E14" s="14"/>
      <c r="F14" s="14">
        <f t="shared" si="0"/>
        <v>0</v>
      </c>
      <c r="G14" s="14"/>
    </row>
    <row r="15" spans="1:7" s="28" customFormat="1" ht="15" customHeight="1">
      <c r="A15" s="18">
        <v>1</v>
      </c>
      <c r="B15" s="25" t="s">
        <v>13</v>
      </c>
      <c r="C15" s="14" t="s">
        <v>14</v>
      </c>
      <c r="D15" s="14" t="s">
        <v>15</v>
      </c>
      <c r="E15" s="15">
        <v>5000</v>
      </c>
      <c r="F15" s="16">
        <f t="shared" si="0"/>
        <v>0.04691082814499573</v>
      </c>
      <c r="G15" s="14" t="s">
        <v>16</v>
      </c>
    </row>
    <row r="16" spans="1:7" s="28" customFormat="1" ht="15" customHeight="1">
      <c r="A16" s="18">
        <v>2</v>
      </c>
      <c r="B16" s="25" t="s">
        <v>17</v>
      </c>
      <c r="C16" s="14" t="s">
        <v>18</v>
      </c>
      <c r="D16" s="14">
        <v>5</v>
      </c>
      <c r="E16" s="15">
        <v>1000</v>
      </c>
      <c r="F16" s="16">
        <f t="shared" si="0"/>
        <v>0.009382165628999148</v>
      </c>
      <c r="G16" s="14" t="s">
        <v>16</v>
      </c>
    </row>
    <row r="17" spans="1:7" s="28" customFormat="1" ht="15" customHeight="1">
      <c r="A17" s="29" t="s">
        <v>19</v>
      </c>
      <c r="B17" s="29"/>
      <c r="C17" s="14"/>
      <c r="D17" s="14"/>
      <c r="E17" s="14"/>
      <c r="F17" s="16">
        <f t="shared" si="0"/>
        <v>0</v>
      </c>
      <c r="G17" s="14"/>
    </row>
    <row r="18" spans="1:7" s="28" customFormat="1" ht="15" customHeight="1">
      <c r="A18" s="18"/>
      <c r="B18" s="25"/>
      <c r="C18" s="14"/>
      <c r="D18" s="14"/>
      <c r="E18" s="14"/>
      <c r="F18" s="16">
        <f t="shared" si="0"/>
        <v>0</v>
      </c>
      <c r="G18" s="14"/>
    </row>
    <row r="19" spans="1:7" s="28" customFormat="1" ht="15" customHeight="1">
      <c r="A19" s="18"/>
      <c r="B19" s="25"/>
      <c r="C19" s="14"/>
      <c r="D19" s="14"/>
      <c r="E19" s="14"/>
      <c r="F19" s="16">
        <f t="shared" si="0"/>
        <v>0</v>
      </c>
      <c r="G19" s="14"/>
    </row>
    <row r="20" spans="1:7" s="28" customFormat="1" ht="15" customHeight="1">
      <c r="A20" s="29" t="s">
        <v>20</v>
      </c>
      <c r="B20" s="29"/>
      <c r="C20" s="14"/>
      <c r="D20" s="14"/>
      <c r="E20" s="14"/>
      <c r="F20" s="16">
        <f t="shared" si="0"/>
        <v>0</v>
      </c>
      <c r="G20" s="14"/>
    </row>
    <row r="21" spans="1:7" s="28" customFormat="1" ht="15" customHeight="1">
      <c r="A21" s="18"/>
      <c r="B21" s="25"/>
      <c r="C21" s="14"/>
      <c r="D21" s="14"/>
      <c r="E21" s="14"/>
      <c r="F21" s="16">
        <f t="shared" si="0"/>
        <v>0</v>
      </c>
      <c r="G21" s="14"/>
    </row>
    <row r="22" spans="1:7" s="28" customFormat="1" ht="15" customHeight="1">
      <c r="A22" s="18"/>
      <c r="B22" s="25"/>
      <c r="C22" s="17"/>
      <c r="D22" s="17"/>
      <c r="E22" s="17"/>
      <c r="F22" s="16">
        <f t="shared" si="0"/>
        <v>0</v>
      </c>
      <c r="G22" s="14"/>
    </row>
    <row r="23" spans="1:7" s="28" customFormat="1" ht="15" customHeight="1">
      <c r="A23" s="29" t="s">
        <v>21</v>
      </c>
      <c r="B23" s="29"/>
      <c r="C23" s="14"/>
      <c r="D23" s="14"/>
      <c r="E23" s="14"/>
      <c r="F23" s="16">
        <f t="shared" si="0"/>
        <v>0</v>
      </c>
      <c r="G23" s="14"/>
    </row>
    <row r="24" spans="1:7" s="28" customFormat="1" ht="15" customHeight="1">
      <c r="A24" s="18">
        <v>1</v>
      </c>
      <c r="B24" s="25" t="s">
        <v>76</v>
      </c>
      <c r="C24" s="14" t="s">
        <v>22</v>
      </c>
      <c r="D24" s="14">
        <v>4</v>
      </c>
      <c r="E24" s="14">
        <f>D24*15000</f>
        <v>60000</v>
      </c>
      <c r="F24" s="16">
        <f t="shared" si="0"/>
        <v>0.5629299377399488</v>
      </c>
      <c r="G24" s="14" t="s">
        <v>23</v>
      </c>
    </row>
    <row r="25" spans="1:7" s="28" customFormat="1" ht="15" customHeight="1">
      <c r="A25" s="18"/>
      <c r="B25" s="25"/>
      <c r="C25" s="14"/>
      <c r="D25" s="14"/>
      <c r="E25" s="14"/>
      <c r="F25" s="16">
        <f t="shared" si="0"/>
        <v>0</v>
      </c>
      <c r="G25" s="14"/>
    </row>
    <row r="26" spans="1:7" s="28" customFormat="1" ht="15" customHeight="1">
      <c r="A26" s="29" t="s">
        <v>24</v>
      </c>
      <c r="B26" s="29"/>
      <c r="C26" s="14"/>
      <c r="D26" s="14"/>
      <c r="E26" s="14"/>
      <c r="F26" s="16">
        <f t="shared" si="0"/>
        <v>0</v>
      </c>
      <c r="G26" s="14"/>
    </row>
    <row r="27" spans="1:7" s="28" customFormat="1" ht="15" customHeight="1">
      <c r="A27" s="18"/>
      <c r="B27" s="25"/>
      <c r="C27" s="14"/>
      <c r="D27" s="14"/>
      <c r="E27" s="14"/>
      <c r="F27" s="16">
        <f t="shared" si="0"/>
        <v>0</v>
      </c>
      <c r="G27" s="14"/>
    </row>
    <row r="28" spans="1:7" s="28" customFormat="1" ht="15" customHeight="1">
      <c r="A28" s="18"/>
      <c r="B28" s="25"/>
      <c r="C28" s="14"/>
      <c r="D28" s="14"/>
      <c r="E28" s="14"/>
      <c r="F28" s="16">
        <f t="shared" si="0"/>
        <v>0</v>
      </c>
      <c r="G28" s="14"/>
    </row>
    <row r="29" spans="1:7" s="28" customFormat="1" ht="15" customHeight="1">
      <c r="A29" s="29" t="s">
        <v>25</v>
      </c>
      <c r="B29" s="29"/>
      <c r="C29" s="14"/>
      <c r="D29" s="14"/>
      <c r="E29" s="14"/>
      <c r="F29" s="16"/>
      <c r="G29" s="14"/>
    </row>
    <row r="30" spans="1:7" s="28" customFormat="1" ht="15" customHeight="1">
      <c r="A30" s="18">
        <v>1</v>
      </c>
      <c r="B30" s="25" t="s">
        <v>26</v>
      </c>
      <c r="C30" s="14" t="s">
        <v>27</v>
      </c>
      <c r="D30" s="14">
        <v>60</v>
      </c>
      <c r="E30" s="14">
        <v>20000</v>
      </c>
      <c r="F30" s="16">
        <f aca="true" t="shared" si="1" ref="F30:F43">E30/(12*$G$9)</f>
        <v>0.18764331257998293</v>
      </c>
      <c r="G30" s="14" t="s">
        <v>28</v>
      </c>
    </row>
    <row r="31" spans="1:7" s="28" customFormat="1" ht="15" customHeight="1">
      <c r="A31" s="18">
        <v>2</v>
      </c>
      <c r="B31" s="25" t="s">
        <v>29</v>
      </c>
      <c r="C31" s="14" t="s">
        <v>27</v>
      </c>
      <c r="D31" s="14">
        <v>60</v>
      </c>
      <c r="E31" s="14">
        <v>18000</v>
      </c>
      <c r="F31" s="16">
        <f t="shared" si="1"/>
        <v>0.16887898132198464</v>
      </c>
      <c r="G31" s="14" t="s">
        <v>28</v>
      </c>
    </row>
    <row r="32" spans="1:7" s="28" customFormat="1" ht="15" customHeight="1">
      <c r="A32" s="18">
        <v>3</v>
      </c>
      <c r="B32" s="25" t="s">
        <v>30</v>
      </c>
      <c r="C32" s="14" t="s">
        <v>27</v>
      </c>
      <c r="D32" s="14">
        <v>18</v>
      </c>
      <c r="E32" s="14">
        <f>D32*350</f>
        <v>6300</v>
      </c>
      <c r="F32" s="16">
        <f t="shared" si="1"/>
        <v>0.05910764346269463</v>
      </c>
      <c r="G32" s="14" t="s">
        <v>28</v>
      </c>
    </row>
    <row r="33" spans="1:7" s="28" customFormat="1" ht="15" customHeight="1">
      <c r="A33" s="27" t="s">
        <v>31</v>
      </c>
      <c r="B33" s="27"/>
      <c r="C33" s="14"/>
      <c r="D33" s="14"/>
      <c r="E33" s="14"/>
      <c r="F33" s="16">
        <f t="shared" si="1"/>
        <v>0</v>
      </c>
      <c r="G33" s="14"/>
    </row>
    <row r="34" spans="1:7" s="28" customFormat="1" ht="15" customHeight="1">
      <c r="A34" s="18"/>
      <c r="B34" s="25"/>
      <c r="C34" s="14"/>
      <c r="D34" s="14"/>
      <c r="E34" s="14"/>
      <c r="F34" s="16">
        <f t="shared" si="1"/>
        <v>0</v>
      </c>
      <c r="G34" s="14"/>
    </row>
    <row r="35" spans="1:7" s="28" customFormat="1" ht="15" customHeight="1">
      <c r="A35" s="27" t="s">
        <v>32</v>
      </c>
      <c r="B35" s="27"/>
      <c r="C35" s="14"/>
      <c r="D35" s="14"/>
      <c r="E35" s="14"/>
      <c r="F35" s="16">
        <f t="shared" si="1"/>
        <v>0</v>
      </c>
      <c r="G35" s="14"/>
    </row>
    <row r="36" spans="1:7" s="28" customFormat="1" ht="15" customHeight="1">
      <c r="A36" s="18">
        <v>1</v>
      </c>
      <c r="B36" s="25" t="s">
        <v>33</v>
      </c>
      <c r="C36" s="14" t="s">
        <v>18</v>
      </c>
      <c r="D36" s="14">
        <v>30</v>
      </c>
      <c r="E36" s="15">
        <f>D36*350</f>
        <v>10500</v>
      </c>
      <c r="F36" s="16">
        <f t="shared" si="1"/>
        <v>0.09851273910449104</v>
      </c>
      <c r="G36" s="14" t="s">
        <v>28</v>
      </c>
    </row>
    <row r="37" spans="1:7" s="28" customFormat="1" ht="15" customHeight="1">
      <c r="A37" s="30">
        <v>2</v>
      </c>
      <c r="B37" s="31" t="s">
        <v>34</v>
      </c>
      <c r="C37" s="14" t="s">
        <v>18</v>
      </c>
      <c r="D37" s="14">
        <v>20</v>
      </c>
      <c r="E37" s="15">
        <f>D37*1000</f>
        <v>20000</v>
      </c>
      <c r="F37" s="16">
        <f t="shared" si="1"/>
        <v>0.18764331257998293</v>
      </c>
      <c r="G37" s="14" t="s">
        <v>28</v>
      </c>
    </row>
    <row r="38" spans="1:7" s="28" customFormat="1" ht="15" customHeight="1">
      <c r="A38" s="30">
        <v>3</v>
      </c>
      <c r="B38" s="31" t="s">
        <v>35</v>
      </c>
      <c r="C38" s="14" t="s">
        <v>18</v>
      </c>
      <c r="D38" s="14">
        <v>6</v>
      </c>
      <c r="E38" s="15">
        <f>D38*500</f>
        <v>3000</v>
      </c>
      <c r="F38" s="16">
        <f t="shared" si="1"/>
        <v>0.02814649688699744</v>
      </c>
      <c r="G38" s="14" t="s">
        <v>28</v>
      </c>
    </row>
    <row r="39" spans="1:7" s="28" customFormat="1" ht="15" customHeight="1">
      <c r="A39" s="30">
        <v>4</v>
      </c>
      <c r="B39" s="31" t="s">
        <v>36</v>
      </c>
      <c r="C39" s="14" t="s">
        <v>27</v>
      </c>
      <c r="D39" s="14">
        <v>40</v>
      </c>
      <c r="E39" s="15">
        <f>D39*650</f>
        <v>26000</v>
      </c>
      <c r="F39" s="16">
        <f t="shared" si="1"/>
        <v>0.2439363063539778</v>
      </c>
      <c r="G39" s="14" t="s">
        <v>28</v>
      </c>
    </row>
    <row r="40" spans="1:7" s="28" customFormat="1" ht="15" customHeight="1">
      <c r="A40" s="29" t="s">
        <v>37</v>
      </c>
      <c r="B40" s="29"/>
      <c r="C40" s="14"/>
      <c r="D40" s="14"/>
      <c r="E40" s="14"/>
      <c r="F40" s="16">
        <f t="shared" si="1"/>
        <v>0</v>
      </c>
      <c r="G40" s="14"/>
    </row>
    <row r="41" spans="1:7" s="28" customFormat="1" ht="15" customHeight="1">
      <c r="A41" s="18"/>
      <c r="B41" s="25"/>
      <c r="C41" s="14"/>
      <c r="D41" s="14"/>
      <c r="E41" s="14"/>
      <c r="F41" s="16">
        <f t="shared" si="1"/>
        <v>0</v>
      </c>
      <c r="G41" s="14"/>
    </row>
    <row r="42" spans="1:7" s="28" customFormat="1" ht="15" customHeight="1">
      <c r="A42" s="18"/>
      <c r="B42" s="25"/>
      <c r="C42" s="14"/>
      <c r="D42" s="14"/>
      <c r="E42" s="14"/>
      <c r="F42" s="16">
        <f t="shared" si="1"/>
        <v>0</v>
      </c>
      <c r="G42" s="14"/>
    </row>
    <row r="43" spans="1:7" s="28" customFormat="1" ht="15" customHeight="1">
      <c r="A43" s="29" t="s">
        <v>38</v>
      </c>
      <c r="B43" s="29"/>
      <c r="C43" s="14"/>
      <c r="D43" s="14"/>
      <c r="E43" s="14"/>
      <c r="F43" s="16">
        <f t="shared" si="1"/>
        <v>0</v>
      </c>
      <c r="G43" s="14"/>
    </row>
    <row r="44" spans="1:7" s="28" customFormat="1" ht="15" customHeight="1">
      <c r="A44" s="31"/>
      <c r="B44" s="31"/>
      <c r="C44" s="14"/>
      <c r="D44" s="14"/>
      <c r="E44" s="14"/>
      <c r="F44" s="16"/>
      <c r="G44" s="14"/>
    </row>
    <row r="45" spans="1:7" s="28" customFormat="1" ht="15" customHeight="1">
      <c r="A45" s="30">
        <v>1</v>
      </c>
      <c r="B45" s="31" t="s">
        <v>77</v>
      </c>
      <c r="C45" s="14" t="s">
        <v>18</v>
      </c>
      <c r="D45" s="14">
        <v>60</v>
      </c>
      <c r="E45" s="14">
        <f>D45*420</f>
        <v>25200</v>
      </c>
      <c r="F45" s="16">
        <f aca="true" t="shared" si="2" ref="F45:F54">E45/(12*$G$9)</f>
        <v>0.2364305738507785</v>
      </c>
      <c r="G45" s="14" t="s">
        <v>39</v>
      </c>
    </row>
    <row r="46" spans="1:7" s="28" customFormat="1" ht="15" customHeight="1">
      <c r="A46" s="18">
        <v>2</v>
      </c>
      <c r="B46" s="25" t="s">
        <v>40</v>
      </c>
      <c r="C46" s="14" t="s">
        <v>18</v>
      </c>
      <c r="D46" s="14">
        <v>880</v>
      </c>
      <c r="E46" s="15">
        <f>D46*520</f>
        <v>457600</v>
      </c>
      <c r="F46" s="16">
        <f t="shared" si="2"/>
        <v>4.29327899183001</v>
      </c>
      <c r="G46" s="14" t="s">
        <v>39</v>
      </c>
    </row>
    <row r="47" spans="1:7" s="28" customFormat="1" ht="15" customHeight="1">
      <c r="A47" s="29" t="s">
        <v>41</v>
      </c>
      <c r="B47" s="29"/>
      <c r="C47" s="14"/>
      <c r="D47" s="14"/>
      <c r="E47" s="14"/>
      <c r="F47" s="16">
        <f t="shared" si="2"/>
        <v>0</v>
      </c>
      <c r="G47" s="14"/>
    </row>
    <row r="48" spans="1:7" s="28" customFormat="1" ht="15" customHeight="1">
      <c r="A48" s="32"/>
      <c r="B48" s="25"/>
      <c r="C48" s="14"/>
      <c r="D48" s="14"/>
      <c r="E48" s="14"/>
      <c r="F48" s="16">
        <f t="shared" si="2"/>
        <v>0</v>
      </c>
      <c r="G48" s="14"/>
    </row>
    <row r="49" spans="1:7" s="28" customFormat="1" ht="15" customHeight="1">
      <c r="A49" s="25"/>
      <c r="B49" s="25"/>
      <c r="C49" s="14"/>
      <c r="D49" s="14"/>
      <c r="E49" s="14"/>
      <c r="F49" s="16">
        <f t="shared" si="2"/>
        <v>0</v>
      </c>
      <c r="G49" s="14"/>
    </row>
    <row r="50" spans="1:7" s="28" customFormat="1" ht="15" customHeight="1">
      <c r="A50" s="27" t="s">
        <v>42</v>
      </c>
      <c r="B50" s="27"/>
      <c r="C50" s="14"/>
      <c r="D50" s="14"/>
      <c r="E50" s="14"/>
      <c r="F50" s="16">
        <f t="shared" si="2"/>
        <v>0</v>
      </c>
      <c r="G50" s="14"/>
    </row>
    <row r="51" spans="1:7" s="28" customFormat="1" ht="15" customHeight="1">
      <c r="A51" s="18">
        <v>1</v>
      </c>
      <c r="B51" s="25" t="s">
        <v>78</v>
      </c>
      <c r="C51" s="14" t="s">
        <v>18</v>
      </c>
      <c r="D51" s="14">
        <v>300</v>
      </c>
      <c r="E51" s="14">
        <f>D51*850</f>
        <v>255000</v>
      </c>
      <c r="F51" s="16">
        <f t="shared" si="2"/>
        <v>2.3924522353947824</v>
      </c>
      <c r="G51" s="14" t="s">
        <v>16</v>
      </c>
    </row>
    <row r="52" spans="1:7" s="28" customFormat="1" ht="15" customHeight="1">
      <c r="A52" s="18">
        <v>2</v>
      </c>
      <c r="B52" s="25" t="s">
        <v>79</v>
      </c>
      <c r="C52" s="14" t="s">
        <v>18</v>
      </c>
      <c r="D52" s="14">
        <v>110</v>
      </c>
      <c r="E52" s="14">
        <f>D52*550</f>
        <v>60500</v>
      </c>
      <c r="F52" s="16">
        <f t="shared" si="2"/>
        <v>0.5676210205544484</v>
      </c>
      <c r="G52" s="14" t="s">
        <v>16</v>
      </c>
    </row>
    <row r="53" spans="1:7" s="28" customFormat="1" ht="15" customHeight="1">
      <c r="A53" s="27" t="s">
        <v>43</v>
      </c>
      <c r="B53" s="27"/>
      <c r="C53" s="14"/>
      <c r="D53" s="14"/>
      <c r="E53" s="14"/>
      <c r="F53" s="16">
        <f t="shared" si="2"/>
        <v>0</v>
      </c>
      <c r="G53" s="14"/>
    </row>
    <row r="54" spans="1:7" s="28" customFormat="1" ht="15" customHeight="1">
      <c r="A54" s="33"/>
      <c r="B54" s="34"/>
      <c r="C54" s="19"/>
      <c r="D54" s="19"/>
      <c r="E54" s="19"/>
      <c r="F54" s="20">
        <f t="shared" si="2"/>
        <v>0</v>
      </c>
      <c r="G54" s="19"/>
    </row>
    <row r="55" spans="1:7" s="28" customFormat="1" ht="15" customHeight="1">
      <c r="A55" s="35"/>
      <c r="B55" s="35"/>
      <c r="C55" s="35"/>
      <c r="D55" s="35"/>
      <c r="E55" s="36"/>
      <c r="F55" s="21"/>
      <c r="G55" s="37"/>
    </row>
    <row r="56" spans="1:7" s="28" customFormat="1" ht="15" customHeight="1">
      <c r="A56" s="37"/>
      <c r="B56" s="37"/>
      <c r="C56" s="37"/>
      <c r="D56" s="37"/>
      <c r="E56" s="37"/>
      <c r="F56" s="38"/>
      <c r="G56" s="39"/>
    </row>
    <row r="57" spans="1:7" s="28" customFormat="1" ht="15" customHeight="1">
      <c r="A57" s="40" t="s">
        <v>49</v>
      </c>
      <c r="B57" s="40"/>
      <c r="C57" s="22"/>
      <c r="D57" s="22"/>
      <c r="E57" s="22"/>
      <c r="F57" s="23">
        <v>0</v>
      </c>
      <c r="G57" s="22"/>
    </row>
    <row r="58" spans="1:7" s="28" customFormat="1" ht="15" customHeight="1">
      <c r="A58" s="18">
        <v>1</v>
      </c>
      <c r="B58" s="25" t="s">
        <v>50</v>
      </c>
      <c r="C58" s="14" t="s">
        <v>22</v>
      </c>
      <c r="D58" s="14">
        <f>D9*3</f>
        <v>339</v>
      </c>
      <c r="E58" s="14">
        <f>D58*150</f>
        <v>50850</v>
      </c>
      <c r="F58" s="16">
        <v>0.47708312223460664</v>
      </c>
      <c r="G58" s="14" t="s">
        <v>23</v>
      </c>
    </row>
    <row r="59" spans="1:7" s="28" customFormat="1" ht="15" customHeight="1">
      <c r="A59" s="18"/>
      <c r="B59" s="25"/>
      <c r="C59" s="14"/>
      <c r="D59" s="14"/>
      <c r="E59" s="14"/>
      <c r="F59" s="16">
        <v>0</v>
      </c>
      <c r="G59" s="14"/>
    </row>
    <row r="60" spans="1:7" s="28" customFormat="1" ht="15" customHeight="1">
      <c r="A60" s="27" t="s">
        <v>51</v>
      </c>
      <c r="B60" s="27"/>
      <c r="C60" s="14"/>
      <c r="D60" s="14"/>
      <c r="E60" s="14"/>
      <c r="F60" s="16">
        <v>0</v>
      </c>
      <c r="G60" s="14"/>
    </row>
    <row r="61" spans="1:7" s="28" customFormat="1" ht="15" customHeight="1">
      <c r="A61" s="24">
        <v>1</v>
      </c>
      <c r="B61" s="25" t="s">
        <v>52</v>
      </c>
      <c r="C61" s="17" t="s">
        <v>53</v>
      </c>
      <c r="D61" s="17">
        <v>120</v>
      </c>
      <c r="E61" s="17"/>
      <c r="F61" s="16">
        <v>0.13059974555566814</v>
      </c>
      <c r="G61" s="17" t="s">
        <v>23</v>
      </c>
    </row>
    <row r="62" spans="1:7" s="28" customFormat="1" ht="15" customHeight="1">
      <c r="A62" s="18"/>
      <c r="B62" s="25"/>
      <c r="C62" s="14"/>
      <c r="D62" s="14"/>
      <c r="E62" s="14"/>
      <c r="F62" s="16">
        <v>0</v>
      </c>
      <c r="G62" s="14"/>
    </row>
    <row r="63" spans="1:7" s="28" customFormat="1" ht="15" customHeight="1">
      <c r="A63" s="18"/>
      <c r="B63" s="25"/>
      <c r="C63" s="14"/>
      <c r="D63" s="14"/>
      <c r="E63" s="14"/>
      <c r="F63" s="16">
        <v>0</v>
      </c>
      <c r="G63" s="14"/>
    </row>
    <row r="64" spans="1:7" s="28" customFormat="1" ht="15" customHeight="1">
      <c r="A64" s="18"/>
      <c r="B64" s="25"/>
      <c r="C64" s="14"/>
      <c r="D64" s="14"/>
      <c r="E64" s="14"/>
      <c r="F64" s="16">
        <v>0</v>
      </c>
      <c r="G64" s="14"/>
    </row>
    <row r="65" spans="1:7" s="28" customFormat="1" ht="15" customHeight="1">
      <c r="A65" s="18"/>
      <c r="B65" s="25"/>
      <c r="C65" s="14"/>
      <c r="D65" s="14"/>
      <c r="E65" s="14"/>
      <c r="F65" s="16">
        <v>0</v>
      </c>
      <c r="G65" s="14"/>
    </row>
    <row r="66" spans="1:7" s="28" customFormat="1" ht="15" customHeight="1">
      <c r="A66" s="27" t="s">
        <v>54</v>
      </c>
      <c r="B66" s="27"/>
      <c r="C66" s="14"/>
      <c r="D66" s="14"/>
      <c r="E66" s="14"/>
      <c r="F66" s="16">
        <v>0</v>
      </c>
      <c r="G66" s="14"/>
    </row>
    <row r="67" spans="1:7" s="28" customFormat="1" ht="15" customHeight="1">
      <c r="A67" s="14">
        <v>1</v>
      </c>
      <c r="B67" s="25" t="s">
        <v>72</v>
      </c>
      <c r="C67" s="14"/>
      <c r="D67" s="14"/>
      <c r="E67" s="18"/>
      <c r="F67" s="16"/>
      <c r="G67" s="14" t="s">
        <v>23</v>
      </c>
    </row>
    <row r="68" spans="1:7" s="28" customFormat="1" ht="15" customHeight="1">
      <c r="A68" s="14">
        <v>2</v>
      </c>
      <c r="B68" s="25" t="s">
        <v>70</v>
      </c>
      <c r="C68" s="14"/>
      <c r="D68" s="14"/>
      <c r="E68" s="18"/>
      <c r="F68" s="16"/>
      <c r="G68" s="14" t="s">
        <v>23</v>
      </c>
    </row>
    <row r="69" spans="1:7" s="28" customFormat="1" ht="15" customHeight="1">
      <c r="A69" s="14">
        <v>3</v>
      </c>
      <c r="B69" s="25" t="s">
        <v>71</v>
      </c>
      <c r="C69" s="14"/>
      <c r="D69" s="14"/>
      <c r="E69" s="18"/>
      <c r="F69" s="16"/>
      <c r="G69" s="14" t="s">
        <v>23</v>
      </c>
    </row>
    <row r="70" spans="1:7" s="28" customFormat="1" ht="15" customHeight="1">
      <c r="A70" s="14">
        <v>4</v>
      </c>
      <c r="B70" s="25" t="s">
        <v>55</v>
      </c>
      <c r="C70" s="14" t="s">
        <v>56</v>
      </c>
      <c r="D70" s="14">
        <v>2</v>
      </c>
      <c r="E70" s="14">
        <v>120000</v>
      </c>
      <c r="F70" s="16">
        <v>1.1258598754798976</v>
      </c>
      <c r="G70" s="14" t="s">
        <v>57</v>
      </c>
    </row>
    <row r="71" spans="1:7" s="28" customFormat="1" ht="15" customHeight="1">
      <c r="A71" s="14">
        <v>5</v>
      </c>
      <c r="B71" s="25" t="s">
        <v>58</v>
      </c>
      <c r="C71" s="14" t="s">
        <v>22</v>
      </c>
      <c r="D71" s="14">
        <v>1</v>
      </c>
      <c r="E71" s="14">
        <v>510000</v>
      </c>
      <c r="F71" s="16">
        <v>4.784904470789565</v>
      </c>
      <c r="G71" s="14" t="s">
        <v>59</v>
      </c>
    </row>
    <row r="72" spans="1:7" s="28" customFormat="1" ht="15" customHeight="1">
      <c r="A72" s="18"/>
      <c r="B72" s="25"/>
      <c r="C72" s="14"/>
      <c r="D72" s="14"/>
      <c r="E72" s="14"/>
      <c r="F72" s="16">
        <v>0</v>
      </c>
      <c r="G72" s="14"/>
    </row>
    <row r="73" spans="1:7" s="28" customFormat="1" ht="15" customHeight="1">
      <c r="A73" s="18"/>
      <c r="B73" s="25"/>
      <c r="C73" s="14"/>
      <c r="D73" s="14"/>
      <c r="E73" s="14"/>
      <c r="F73" s="16">
        <v>0</v>
      </c>
      <c r="G73" s="14"/>
    </row>
    <row r="74" spans="1:7" s="28" customFormat="1" ht="15" customHeight="1">
      <c r="A74" s="27" t="s">
        <v>60</v>
      </c>
      <c r="B74" s="27"/>
      <c r="C74" s="14"/>
      <c r="D74" s="14"/>
      <c r="E74" s="14"/>
      <c r="F74" s="16">
        <v>0</v>
      </c>
      <c r="G74" s="14"/>
    </row>
    <row r="75" spans="1:7" s="28" customFormat="1" ht="15" customHeight="1">
      <c r="A75" s="14">
        <v>1</v>
      </c>
      <c r="B75" s="25" t="s">
        <v>74</v>
      </c>
      <c r="C75" s="14"/>
      <c r="D75" s="14"/>
      <c r="E75" s="14"/>
      <c r="F75" s="16">
        <v>0</v>
      </c>
      <c r="G75" s="14" t="s">
        <v>39</v>
      </c>
    </row>
    <row r="76" spans="1:7" s="28" customFormat="1" ht="15" customHeight="1">
      <c r="A76" s="14">
        <v>2</v>
      </c>
      <c r="B76" s="25" t="s">
        <v>61</v>
      </c>
      <c r="C76" s="14" t="s">
        <v>22</v>
      </c>
      <c r="D76" s="14">
        <v>2</v>
      </c>
      <c r="E76" s="14">
        <v>55000</v>
      </c>
      <c r="F76" s="16">
        <v>0.5160191095949531</v>
      </c>
      <c r="G76" s="14" t="s">
        <v>62</v>
      </c>
    </row>
    <row r="77" spans="1:7" s="28" customFormat="1" ht="15" customHeight="1">
      <c r="A77" s="18"/>
      <c r="B77" s="25"/>
      <c r="C77" s="14"/>
      <c r="D77" s="14"/>
      <c r="E77" s="14"/>
      <c r="F77" s="16">
        <v>0</v>
      </c>
      <c r="G77" s="14"/>
    </row>
    <row r="78" spans="1:7" s="28" customFormat="1" ht="15" customHeight="1">
      <c r="A78" s="18"/>
      <c r="B78" s="25"/>
      <c r="C78" s="14"/>
      <c r="D78" s="14"/>
      <c r="E78" s="14"/>
      <c r="F78" s="16">
        <v>0</v>
      </c>
      <c r="G78" s="14"/>
    </row>
    <row r="79" spans="1:7" s="28" customFormat="1" ht="15" customHeight="1">
      <c r="A79" s="27" t="s">
        <v>63</v>
      </c>
      <c r="B79" s="27"/>
      <c r="C79" s="14"/>
      <c r="D79" s="14"/>
      <c r="E79" s="14"/>
      <c r="F79" s="16">
        <v>0</v>
      </c>
      <c r="G79" s="14"/>
    </row>
    <row r="80" spans="1:7" s="28" customFormat="1" ht="15" customHeight="1">
      <c r="A80" s="14">
        <v>1</v>
      </c>
      <c r="B80" s="25" t="s">
        <v>73</v>
      </c>
      <c r="C80" s="14"/>
      <c r="D80" s="14"/>
      <c r="E80" s="14"/>
      <c r="F80" s="16"/>
      <c r="G80" s="14" t="s">
        <v>64</v>
      </c>
    </row>
    <row r="81" spans="1:7" s="28" customFormat="1" ht="15" customHeight="1">
      <c r="A81" s="14">
        <v>2</v>
      </c>
      <c r="B81" s="25" t="s">
        <v>80</v>
      </c>
      <c r="C81" s="14" t="s">
        <v>22</v>
      </c>
      <c r="D81" s="14">
        <v>2</v>
      </c>
      <c r="E81" s="14">
        <f>D81*5000</f>
        <v>10000</v>
      </c>
      <c r="F81" s="16">
        <v>0.22517197509597953</v>
      </c>
      <c r="G81" s="14" t="s">
        <v>57</v>
      </c>
    </row>
    <row r="82" spans="1:7" s="28" customFormat="1" ht="15" customHeight="1">
      <c r="A82" s="14">
        <v>3</v>
      </c>
      <c r="B82" s="25" t="s">
        <v>81</v>
      </c>
      <c r="C82" s="14" t="s">
        <v>22</v>
      </c>
      <c r="D82" s="14">
        <v>2</v>
      </c>
      <c r="E82" s="14">
        <f>D82*3000</f>
        <v>6000</v>
      </c>
      <c r="F82" s="16">
        <v>0</v>
      </c>
      <c r="G82" s="14"/>
    </row>
    <row r="83" spans="1:7" s="28" customFormat="1" ht="15" customHeight="1">
      <c r="A83" s="18"/>
      <c r="B83" s="25"/>
      <c r="C83" s="14"/>
      <c r="D83" s="14"/>
      <c r="E83" s="14"/>
      <c r="F83" s="16">
        <v>0</v>
      </c>
      <c r="G83" s="14"/>
    </row>
    <row r="84" spans="1:7" s="28" customFormat="1" ht="15" customHeight="1">
      <c r="A84" s="18"/>
      <c r="B84" s="25"/>
      <c r="C84" s="14"/>
      <c r="D84" s="14"/>
      <c r="E84" s="14"/>
      <c r="F84" s="16">
        <v>0</v>
      </c>
      <c r="G84" s="14"/>
    </row>
    <row r="85" spans="1:7" s="28" customFormat="1" ht="15" customHeight="1">
      <c r="A85" s="27" t="s">
        <v>65</v>
      </c>
      <c r="B85" s="27"/>
      <c r="C85" s="14"/>
      <c r="D85" s="14"/>
      <c r="E85" s="14"/>
      <c r="F85" s="16">
        <v>0</v>
      </c>
      <c r="G85" s="14"/>
    </row>
    <row r="86" spans="1:7" s="28" customFormat="1" ht="15" customHeight="1">
      <c r="A86" s="18">
        <v>1</v>
      </c>
      <c r="B86" s="25" t="s">
        <v>66</v>
      </c>
      <c r="C86" s="14" t="s">
        <v>22</v>
      </c>
      <c r="D86" s="14">
        <v>2</v>
      </c>
      <c r="E86" s="14">
        <v>10000</v>
      </c>
      <c r="F86" s="16">
        <v>0.09382165628999146</v>
      </c>
      <c r="G86" s="14"/>
    </row>
    <row r="87" spans="1:7" s="28" customFormat="1" ht="15" customHeight="1">
      <c r="A87" s="18"/>
      <c r="B87" s="25"/>
      <c r="C87" s="14"/>
      <c r="D87" s="14"/>
      <c r="E87" s="14"/>
      <c r="F87" s="16">
        <v>0</v>
      </c>
      <c r="G87" s="14"/>
    </row>
    <row r="88" spans="1:7" s="28" customFormat="1" ht="15" customHeight="1">
      <c r="A88" s="27" t="s">
        <v>67</v>
      </c>
      <c r="B88" s="27"/>
      <c r="C88" s="14"/>
      <c r="D88" s="14"/>
      <c r="E88" s="14"/>
      <c r="F88" s="16">
        <v>0</v>
      </c>
      <c r="G88" s="14"/>
    </row>
    <row r="89" spans="1:7" s="28" customFormat="1" ht="15" customHeight="1">
      <c r="A89" s="14"/>
      <c r="B89" s="25"/>
      <c r="C89" s="14"/>
      <c r="D89" s="14"/>
      <c r="E89" s="14"/>
      <c r="F89" s="16"/>
      <c r="G89" s="14"/>
    </row>
    <row r="90" spans="1:7" s="28" customFormat="1" ht="15" customHeight="1">
      <c r="A90" s="14"/>
      <c r="B90" s="25"/>
      <c r="C90" s="14"/>
      <c r="D90" s="14"/>
      <c r="E90" s="14"/>
      <c r="F90" s="16"/>
      <c r="G90" s="14"/>
    </row>
    <row r="91" spans="1:7" s="28" customFormat="1" ht="15" customHeight="1">
      <c r="A91" s="18"/>
      <c r="B91" s="25"/>
      <c r="C91" s="14"/>
      <c r="D91" s="14"/>
      <c r="E91" s="14"/>
      <c r="F91" s="16">
        <v>0</v>
      </c>
      <c r="G91" s="14"/>
    </row>
    <row r="92" spans="1:7" s="28" customFormat="1" ht="15" customHeight="1">
      <c r="A92" s="27" t="s">
        <v>68</v>
      </c>
      <c r="B92" s="27"/>
      <c r="C92" s="14"/>
      <c r="D92" s="14"/>
      <c r="E92" s="14"/>
      <c r="F92" s="16">
        <v>0</v>
      </c>
      <c r="G92" s="14"/>
    </row>
    <row r="93" spans="1:7" s="28" customFormat="1" ht="15" customHeight="1">
      <c r="A93" s="25">
        <v>1</v>
      </c>
      <c r="B93" s="25" t="s">
        <v>69</v>
      </c>
      <c r="C93" s="14"/>
      <c r="D93" s="14"/>
      <c r="E93" s="14"/>
      <c r="F93" s="16"/>
      <c r="G93" s="14"/>
    </row>
    <row r="94" spans="1:7" s="28" customFormat="1" ht="15" customHeight="1">
      <c r="A94" s="25"/>
      <c r="B94" s="25"/>
      <c r="C94" s="14"/>
      <c r="D94" s="14"/>
      <c r="E94" s="14"/>
      <c r="F94" s="16"/>
      <c r="G94" s="14"/>
    </row>
    <row r="95" spans="1:7" s="28" customFormat="1" ht="15" customHeight="1">
      <c r="A95" s="25"/>
      <c r="B95" s="25"/>
      <c r="C95" s="14"/>
      <c r="D95" s="14"/>
      <c r="E95" s="14"/>
      <c r="F95" s="16"/>
      <c r="G95" s="14"/>
    </row>
    <row r="96" spans="1:7" s="28" customFormat="1" ht="15" customHeight="1">
      <c r="A96" s="24"/>
      <c r="B96" s="41"/>
      <c r="C96" s="17"/>
      <c r="D96" s="17"/>
      <c r="E96" s="17"/>
      <c r="F96" s="16">
        <v>0</v>
      </c>
      <c r="G96" s="17"/>
    </row>
    <row r="97" spans="1:7" s="28" customFormat="1" ht="15" customHeight="1">
      <c r="A97" s="24"/>
      <c r="B97" s="41"/>
      <c r="C97" s="17"/>
      <c r="D97" s="17"/>
      <c r="E97" s="17"/>
      <c r="F97" s="16">
        <v>0</v>
      </c>
      <c r="G97" s="17"/>
    </row>
    <row r="98" spans="1:7" s="28" customFormat="1" ht="15" customHeight="1">
      <c r="A98" s="42"/>
      <c r="B98" s="43"/>
      <c r="C98" s="26"/>
      <c r="D98" s="26"/>
      <c r="E98" s="26"/>
      <c r="F98" s="20">
        <v>0</v>
      </c>
      <c r="G98" s="26"/>
    </row>
    <row r="99" spans="1:7" s="28" customFormat="1" ht="15" customHeight="1">
      <c r="A99" s="44" t="s">
        <v>75</v>
      </c>
      <c r="B99" s="44"/>
      <c r="C99" s="44"/>
      <c r="D99" s="44"/>
      <c r="E99" s="36">
        <f>SUM(E11:E98)</f>
        <v>1729950</v>
      </c>
      <c r="F99" s="45">
        <f>SUM(F11:F98)</f>
        <v>16.436334500474736</v>
      </c>
      <c r="G99" s="37"/>
    </row>
    <row r="100" s="28" customFormat="1" ht="15" customHeight="1"/>
  </sheetData>
  <sheetProtection selectLockedCells="1" selectUnlockedCells="1"/>
  <mergeCells count="32">
    <mergeCell ref="A99:D99"/>
    <mergeCell ref="A85:B85"/>
    <mergeCell ref="A88:B88"/>
    <mergeCell ref="A92:B92"/>
    <mergeCell ref="A60:B60"/>
    <mergeCell ref="A66:B66"/>
    <mergeCell ref="A74:B74"/>
    <mergeCell ref="A79:B79"/>
    <mergeCell ref="A1:G1"/>
    <mergeCell ref="A6:G6"/>
    <mergeCell ref="A7:G7"/>
    <mergeCell ref="A8:G8"/>
    <mergeCell ref="A9:C9"/>
    <mergeCell ref="E9:F9"/>
    <mergeCell ref="A3:G3"/>
    <mergeCell ref="A4:G4"/>
    <mergeCell ref="A5:G5"/>
    <mergeCell ref="A11:B11"/>
    <mergeCell ref="A14:B14"/>
    <mergeCell ref="A17:B17"/>
    <mergeCell ref="A20:B20"/>
    <mergeCell ref="A23:B23"/>
    <mergeCell ref="A26:B26"/>
    <mergeCell ref="A57:B57"/>
    <mergeCell ref="A50:B50"/>
    <mergeCell ref="A53:B53"/>
    <mergeCell ref="A29:B29"/>
    <mergeCell ref="A33:B33"/>
    <mergeCell ref="A35:B35"/>
    <mergeCell ref="A40:B40"/>
    <mergeCell ref="A43:B43"/>
    <mergeCell ref="A47:B47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2016-07-12T10:00:52Z</cp:lastPrinted>
  <dcterms:modified xsi:type="dcterms:W3CDTF">2016-07-12T10:00:53Z</dcterms:modified>
  <cp:category/>
  <cp:version/>
  <cp:contentType/>
  <cp:contentStatus/>
</cp:coreProperties>
</file>