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174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2" i="1"/>
  <c r="F22"/>
  <c r="E22"/>
  <c r="D22"/>
  <c r="B22"/>
  <c r="C22" s="1"/>
  <c r="G18"/>
  <c r="G17"/>
  <c r="G16"/>
  <c r="G15"/>
  <c r="G14"/>
  <c r="G13"/>
  <c r="R5"/>
  <c r="P5"/>
  <c r="Q5" s="1"/>
  <c r="I5"/>
  <c r="H5"/>
  <c r="G5"/>
  <c r="F5" s="1"/>
  <c r="D5"/>
  <c r="C5"/>
  <c r="B5"/>
  <c r="O5" l="1"/>
  <c r="J5"/>
</calcChain>
</file>

<file path=xl/sharedStrings.xml><?xml version="1.0" encoding="utf-8"?>
<sst xmlns="http://schemas.openxmlformats.org/spreadsheetml/2006/main" count="60" uniqueCount="51">
  <si>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</si>
  <si>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</si>
  <si>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</si>
  <si>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</si>
  <si>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</si>
  <si>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</si>
  <si>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</si>
  <si>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</si>
  <si>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</si>
  <si>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</si>
  <si>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</si>
  <si>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</si>
  <si>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</si>
  <si>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</si>
  <si>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</si>
  <si>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</si>
  <si>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</si>
  <si>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</si>
  <si>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</si>
  <si>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</si>
  <si>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</si>
  <si>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</si>
  <si>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</si>
  <si>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</si>
  <si>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</si>
  <si>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</si>
  <si>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</si>
  <si>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</si>
  <si>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</si>
  <si>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</si>
  <si>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</si>
  <si>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</si>
  <si>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</si>
  <si>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</si>
  <si>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</si>
  <si>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</si>
  <si>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</si>
  <si>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</si>
  <si>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</si>
  <si>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</si>
  <si>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</si>
  <si>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</si>
  <si>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</si>
  <si>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</si>
  <si>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Холодное водоснабжение</t>
  </si>
  <si>
    <t>Куб.м</t>
  </si>
  <si>
    <t>Хол. Вода на ГВС</t>
  </si>
  <si>
    <t>Водоотведение</t>
  </si>
  <si>
    <t>Т/энергия на ГВС</t>
  </si>
  <si>
    <t>Пензенская, 69</t>
  </si>
  <si>
    <t>296566.23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</si>
</sst>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  <charset val="204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" fontId="5" fillId="5" borderId="4" xfId="2" applyNumberFormat="1" applyFont="1" applyFill="1" applyBorder="1" applyAlignment="1">
      <alignment horizontal="center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Continuous" vertical="center" wrapText="1"/>
    </xf>
    <xf numFmtId="1" fontId="0" fillId="5" borderId="4" xfId="0" applyNumberFormat="1" applyFill="1" applyBorder="1" applyAlignment="1">
      <alignment horizontal="center" vertical="center"/>
    </xf>
    <xf numFmtId="1" fontId="1" fillId="5" borderId="4" xfId="2" applyNumberForma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4" xfId="1" applyFont="1" applyFill="1" applyBorder="1" applyAlignment="1">
      <alignment horizontal="center" vertical="center" wrapText="1"/>
    </xf>
    <xf numFmtId="1" fontId="4" fillId="5" borderId="4" xfId="2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 wrapText="1"/>
    </xf>
    <xf numFmtId="1" fontId="9" fillId="5" borderId="4" xfId="3" applyNumberFormat="1" applyFont="1" applyFill="1" applyBorder="1" applyAlignment="1">
      <alignment horizontal="center" vertical="center" wrapText="1"/>
    </xf>
    <xf numFmtId="1" fontId="7" fillId="5" borderId="4" xfId="3" applyNumberFormat="1" applyFont="1" applyFill="1" applyBorder="1" applyAlignment="1">
      <alignment horizontal="center" vertical="center" wrapText="1"/>
    </xf>
    <xf numFmtId="1" fontId="7" fillId="5" borderId="4" xfId="4" applyNumberFormat="1" applyFont="1" applyFill="1" applyBorder="1" applyAlignment="1">
      <alignment horizontal="center" vertical="center" wrapText="1"/>
    </xf>
    <xf numFmtId="1" fontId="5" fillId="5" borderId="4" xfId="5" applyNumberFormat="1" applyFont="1" applyFill="1" applyBorder="1" applyAlignment="1">
      <alignment horizontal="center" vertical="center" wrapText="1"/>
    </xf>
  </cellXfs>
  <cellStyles count="6">
    <cellStyle name="20% - Акцент1" xfId="2" builtinId="30"/>
    <cellStyle name="Акцент1" xfId="1" builtinId="29"/>
    <cellStyle name="Обычный" xfId="0" builtinId="0"/>
    <cellStyle name="Обычный_Ленинградская 83" xfId="5"/>
    <cellStyle name="Обычный_Лист2" xfId="3"/>
    <cellStyle name="Обычный_Пензенская 6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topLeftCell="A16" workbookViewId="0">
      <selection activeCell="E25" sqref="E25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7" t="s">
        <v>49</v>
      </c>
    </row>
    <row r="3" spans="1:18" ht="20.100000000000001" customHeight="1">
      <c r="A3" s="9"/>
      <c r="B3" s="26" t="s">
        <v>39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1:18" s="8" customFormat="1" ht="99.95" customHeight="1">
      <c r="A4" s="10"/>
      <c r="B4" s="12" t="s">
        <v>2</v>
      </c>
      <c r="C4" s="12" t="s">
        <v>3</v>
      </c>
      <c r="D4" s="12" t="s">
        <v>4</v>
      </c>
      <c r="E4" s="12" t="s">
        <v>28</v>
      </c>
      <c r="F4" s="12" t="s">
        <v>29</v>
      </c>
      <c r="G4" s="12" t="s">
        <v>30</v>
      </c>
      <c r="H4" s="12" t="s">
        <v>31</v>
      </c>
      <c r="I4" s="12" t="s">
        <v>32</v>
      </c>
      <c r="J4" s="12" t="s">
        <v>33</v>
      </c>
      <c r="K4" s="12" t="s">
        <v>34</v>
      </c>
      <c r="L4" s="12" t="s">
        <v>35</v>
      </c>
      <c r="M4" s="12" t="s">
        <v>36</v>
      </c>
      <c r="N4" s="12" t="s">
        <v>37</v>
      </c>
      <c r="O4" s="12" t="s">
        <v>38</v>
      </c>
      <c r="P4" s="12" t="s">
        <v>5</v>
      </c>
      <c r="Q4" s="12" t="s">
        <v>6</v>
      </c>
      <c r="R4" s="12" t="s">
        <v>7</v>
      </c>
    </row>
    <row r="5" spans="1:18" s="7" customFormat="1" ht="20.100000000000001" customHeight="1">
      <c r="A5" s="11"/>
      <c r="B5" s="13">
        <f>3648.88*45%</f>
        <v>1641.9960000000001</v>
      </c>
      <c r="C5" s="13">
        <f>B5</f>
        <v>1641.9960000000001</v>
      </c>
      <c r="D5" s="13">
        <f>684080.93*45%</f>
        <v>307836.41850000003</v>
      </c>
      <c r="E5" s="13">
        <v>1823038.33</v>
      </c>
      <c r="F5" s="14">
        <f t="shared" ref="F5" si="0">E5-G5-H5</f>
        <v>1324574.0500000003</v>
      </c>
      <c r="G5" s="13">
        <f>4013.4*8*12</f>
        <v>385286.40000000002</v>
      </c>
      <c r="H5" s="13">
        <f>4013.4*2.35*12</f>
        <v>113177.88</v>
      </c>
      <c r="I5" s="13">
        <f>4046611.28*45%</f>
        <v>1820975.0759999999</v>
      </c>
      <c r="J5" s="14">
        <f t="shared" ref="J5" si="1">I5-M5</f>
        <v>1795475.0759999999</v>
      </c>
      <c r="K5" s="13">
        <v>0</v>
      </c>
      <c r="L5" s="13">
        <v>0</v>
      </c>
      <c r="M5" s="13">
        <v>25500</v>
      </c>
      <c r="N5" s="13">
        <v>0</v>
      </c>
      <c r="O5" s="14">
        <f>I5+C5</f>
        <v>1822617.0719999999</v>
      </c>
      <c r="P5" s="13">
        <f>10065.94*45%</f>
        <v>4529.6730000000007</v>
      </c>
      <c r="Q5" s="14">
        <f t="shared" ref="Q5" si="2">P5</f>
        <v>4529.6730000000007</v>
      </c>
      <c r="R5" s="14">
        <f>680047.23*45%</f>
        <v>306021.25349999999</v>
      </c>
    </row>
    <row r="7" spans="1:18" ht="30" customHeight="1">
      <c r="B7" s="25" t="s">
        <v>16</v>
      </c>
      <c r="C7" s="25"/>
      <c r="D7" s="25"/>
      <c r="E7" s="25"/>
    </row>
    <row r="8" spans="1:18" ht="39.950000000000003" customHeight="1">
      <c r="B8" s="3" t="s">
        <v>12</v>
      </c>
      <c r="C8" s="3" t="s">
        <v>13</v>
      </c>
      <c r="D8" s="3" t="s">
        <v>14</v>
      </c>
      <c r="E8" s="3" t="s">
        <v>15</v>
      </c>
    </row>
    <row r="9" spans="1:18" ht="30" customHeight="1">
      <c r="B9" s="1">
        <v>0</v>
      </c>
      <c r="C9" s="1">
        <v>0</v>
      </c>
      <c r="D9" s="1">
        <v>0</v>
      </c>
      <c r="E9" s="1">
        <v>0</v>
      </c>
    </row>
    <row r="10" spans="1:18" ht="14.25" customHeight="1"/>
    <row r="11" spans="1:18" ht="30" customHeight="1">
      <c r="B11" s="20" t="s">
        <v>27</v>
      </c>
      <c r="C11" s="20"/>
      <c r="D11" s="20"/>
      <c r="E11" s="20"/>
      <c r="F11" s="20"/>
      <c r="G11" s="20"/>
    </row>
    <row r="12" spans="1:18" ht="30" customHeight="1">
      <c r="B12" s="6" t="s">
        <v>17</v>
      </c>
      <c r="C12" s="6" t="s">
        <v>18</v>
      </c>
      <c r="D12" s="5" t="s">
        <v>19</v>
      </c>
      <c r="E12" s="6" t="s">
        <v>20</v>
      </c>
      <c r="F12" s="6" t="s">
        <v>21</v>
      </c>
      <c r="G12" s="6" t="s">
        <v>22</v>
      </c>
    </row>
    <row r="13" spans="1:18" ht="30" customHeight="1">
      <c r="B13" s="18" t="s">
        <v>23</v>
      </c>
      <c r="C13" s="29" t="s">
        <v>24</v>
      </c>
      <c r="D13" s="4">
        <v>15960</v>
      </c>
      <c r="E13" s="31">
        <v>53058.7</v>
      </c>
      <c r="F13" s="32">
        <v>55475.01</v>
      </c>
      <c r="G13" s="4">
        <f>E13-F13</f>
        <v>-2416.3100000000049</v>
      </c>
    </row>
    <row r="14" spans="1:18" ht="30" customHeight="1">
      <c r="B14" s="18" t="s">
        <v>44</v>
      </c>
      <c r="C14" s="29" t="s">
        <v>45</v>
      </c>
      <c r="D14" s="4">
        <v>11041</v>
      </c>
      <c r="E14" s="30">
        <v>231878.56</v>
      </c>
      <c r="F14" s="32">
        <v>235833.7</v>
      </c>
      <c r="G14" s="4">
        <f t="shared" ref="G14:G17" si="3">E14-F14</f>
        <v>-3955.140000000014</v>
      </c>
    </row>
    <row r="15" spans="1:18" ht="30" customHeight="1">
      <c r="B15" s="18" t="s">
        <v>46</v>
      </c>
      <c r="C15" s="29" t="s">
        <v>45</v>
      </c>
      <c r="D15" s="4">
        <v>4699.97</v>
      </c>
      <c r="E15" s="30">
        <v>141684.07999999999</v>
      </c>
      <c r="F15" s="33">
        <v>155309.56</v>
      </c>
      <c r="G15" s="4">
        <f t="shared" si="3"/>
        <v>-13625.48000000001</v>
      </c>
    </row>
    <row r="16" spans="1:18" ht="30" customHeight="1">
      <c r="B16" s="18" t="s">
        <v>47</v>
      </c>
      <c r="C16" s="29" t="s">
        <v>45</v>
      </c>
      <c r="D16" s="4">
        <v>15456.87</v>
      </c>
      <c r="E16" s="30">
        <v>142950.71</v>
      </c>
      <c r="F16" s="32">
        <v>144897.57</v>
      </c>
      <c r="G16" s="4">
        <f t="shared" si="3"/>
        <v>-1946.8600000000151</v>
      </c>
    </row>
    <row r="17" spans="2:11" ht="30" customHeight="1">
      <c r="B17" s="18" t="s">
        <v>48</v>
      </c>
      <c r="C17" s="29" t="s">
        <v>25</v>
      </c>
      <c r="D17" s="4">
        <v>287.17</v>
      </c>
      <c r="E17" s="31">
        <v>403260.8</v>
      </c>
      <c r="F17" s="32">
        <v>416299.41</v>
      </c>
      <c r="G17" s="4">
        <f t="shared" si="3"/>
        <v>-13038.609999999986</v>
      </c>
    </row>
    <row r="18" spans="2:11" ht="30" customHeight="1">
      <c r="B18" s="18" t="s">
        <v>26</v>
      </c>
      <c r="C18" s="29" t="s">
        <v>25</v>
      </c>
      <c r="D18" s="4">
        <v>866.88</v>
      </c>
      <c r="E18" s="31">
        <v>1240289.3400000001</v>
      </c>
      <c r="F18" s="32">
        <v>1237090.3899999999</v>
      </c>
      <c r="G18" s="4">
        <f>E18-F18</f>
        <v>3198.9500000001863</v>
      </c>
    </row>
    <row r="20" spans="2:11" ht="20.100000000000001" customHeight="1">
      <c r="B20" s="21" t="s">
        <v>0</v>
      </c>
      <c r="C20" s="22"/>
      <c r="D20" s="22"/>
      <c r="E20" s="22"/>
      <c r="F20" s="22"/>
      <c r="G20" s="23"/>
      <c r="H20" s="24" t="s">
        <v>1</v>
      </c>
      <c r="I20" s="24"/>
      <c r="J20" s="24"/>
      <c r="K20" s="24"/>
    </row>
    <row r="21" spans="2:11" ht="90"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</row>
    <row r="22" spans="2:11" ht="30" customHeight="1">
      <c r="B22" s="19">
        <f>3648.88*55%</f>
        <v>2006.8840000000002</v>
      </c>
      <c r="C22" s="19">
        <f t="shared" ref="C22" si="4">B22</f>
        <v>2006.8840000000002</v>
      </c>
      <c r="D22" s="19">
        <f>684080.93*55%</f>
        <v>376244.51150000008</v>
      </c>
      <c r="E22" s="19">
        <f>10065.94*55%</f>
        <v>5536.2670000000007</v>
      </c>
      <c r="F22" s="19">
        <f t="shared" ref="F22" si="5">E22</f>
        <v>5536.2670000000007</v>
      </c>
      <c r="G22" s="19">
        <f>680047.23*55%</f>
        <v>374025.97650000005</v>
      </c>
      <c r="H22" s="19">
        <v>1</v>
      </c>
      <c r="I22" s="19">
        <v>1</v>
      </c>
      <c r="J22" s="19">
        <v>0</v>
      </c>
      <c r="K22" s="19">
        <v>1332.72</v>
      </c>
    </row>
    <row r="24" spans="2:11" ht="20.100000000000001" customHeight="1">
      <c r="B24" s="20" t="s">
        <v>43</v>
      </c>
      <c r="C24" s="20"/>
      <c r="D24" s="20"/>
    </row>
    <row r="25" spans="2:11" ht="76.5">
      <c r="B25" s="3" t="s">
        <v>40</v>
      </c>
      <c r="C25" s="3" t="s">
        <v>41</v>
      </c>
      <c r="D25" s="3" t="s">
        <v>42</v>
      </c>
    </row>
    <row r="26" spans="2:11" ht="20.100000000000001" customHeight="1">
      <c r="B26" s="15">
        <v>8</v>
      </c>
      <c r="C26" s="15">
        <v>21</v>
      </c>
      <c r="D26" s="16" t="s">
        <v>50</v>
      </c>
    </row>
  </sheetData>
  <mergeCells count="6">
    <mergeCell ref="B3:R3"/>
    <mergeCell ref="B24:D24"/>
    <mergeCell ref="B20:G20"/>
    <mergeCell ref="H20:K20"/>
    <mergeCell ref="B7:E7"/>
    <mergeCell ref="B11:G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2016-03-28T11:09:31Z</dcterms:modified>
</cp:coreProperties>
</file>