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E24"/>
  <c r="F24" s="1"/>
  <c r="D24"/>
  <c r="B24"/>
  <c r="C24" s="1"/>
  <c r="G20"/>
  <c r="G19"/>
  <c r="G18"/>
  <c r="G17"/>
  <c r="G16"/>
  <c r="G15"/>
  <c r="G14"/>
  <c r="G13"/>
  <c r="R5"/>
  <c r="Q5"/>
  <c r="P5"/>
  <c r="I5"/>
  <c r="H5"/>
  <c r="F5" s="1"/>
  <c r="D5"/>
  <c r="C5"/>
  <c r="B5"/>
  <c r="O5" l="1"/>
  <c r="J5"/>
</calcChain>
</file>

<file path=xl/sharedStrings.xml><?xml version="1.0" encoding="utf-8"?>
<sst xmlns="http://schemas.openxmlformats.org/spreadsheetml/2006/main" count="64" uniqueCount="53">
  <si>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</si>
  <si>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</si>
  <si>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</si>
  <si>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</si>
  <si>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</si>
  <si>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</si>
  <si>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</si>
  <si>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</si>
  <si>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</si>
  <si>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</si>
  <si>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</si>
  <si>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</si>
  <si>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</si>
  <si>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</si>
  <si>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</si>
  <si>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</si>
  <si>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</si>
  <si>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</si>
  <si>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</si>
  <si>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</si>
  <si>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</si>
  <si>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</si>
  <si>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</si>
  <si>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</si>
  <si>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</si>
  <si>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</si>
  <si>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</si>
  <si>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</si>
  <si>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</si>
  <si>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</si>
  <si>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</si>
  <si>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</si>
  <si>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</si>
  <si>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</si>
  <si>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</si>
  <si>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</si>
  <si>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</si>
  <si>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</si>
  <si>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</si>
  <si>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</si>
  <si>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</si>
  <si>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</si>
  <si>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</si>
  <si>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</si>
  <si>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Электрическая энергия в кв-рах</t>
  </si>
  <si>
    <t>Электрическая энергия в оф</t>
  </si>
  <si>
    <t>Холодное водоснабжение</t>
  </si>
  <si>
    <t>Куб.м</t>
  </si>
  <si>
    <t>Хол. Вода на ГВС</t>
  </si>
  <si>
    <t>Водоотведение</t>
  </si>
  <si>
    <t>126482.78</t>
  </si>
  <si>
    <t>Никитинская, 22</t>
  </si>
  <si>
    <t>Т/энергия на ГВС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</si>
</sst>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</cellStyleXfs>
  <cellXfs count="35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1" fontId="5" fillId="5" borderId="5" xfId="2" applyNumberFormat="1" applyFont="1" applyFill="1" applyBorder="1" applyAlignment="1">
      <alignment horizontal="center" vertical="center" wrapText="1"/>
    </xf>
    <xf numFmtId="49" fontId="4" fillId="4" borderId="7" xfId="1" applyNumberFormat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Continuous" vertical="center" wrapText="1"/>
    </xf>
    <xf numFmtId="1" fontId="0" fillId="5" borderId="5" xfId="0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/>
    <xf numFmtId="1" fontId="1" fillId="5" borderId="1" xfId="2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5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4" fillId="5" borderId="5" xfId="3" applyNumberFormat="1" applyFont="1" applyFill="1" applyBorder="1" applyAlignment="1">
      <alignment horizontal="center" vertical="center"/>
    </xf>
    <xf numFmtId="1" fontId="5" fillId="5" borderId="5" xfId="4" applyNumberFormat="1" applyFont="1" applyFill="1" applyBorder="1" applyAlignment="1">
      <alignment horizontal="center" vertical="center" wrapText="1"/>
    </xf>
    <xf numFmtId="1" fontId="5" fillId="5" borderId="5" xfId="3" applyNumberFormat="1" applyFont="1" applyFill="1" applyBorder="1" applyAlignment="1">
      <alignment horizontal="center" vertical="center" wrapText="1"/>
    </xf>
    <xf numFmtId="1" fontId="7" fillId="5" borderId="5" xfId="4" applyNumberFormat="1" applyFont="1" applyFill="1" applyBorder="1" applyAlignment="1">
      <alignment horizontal="center" vertical="center" wrapText="1"/>
    </xf>
  </cellXfs>
  <cellStyles count="5">
    <cellStyle name="20% - Акцент1" xfId="2" builtinId="30"/>
    <cellStyle name="Акцент1" xfId="1" builtinId="29"/>
    <cellStyle name="Обычный" xfId="0" builtinId="0"/>
    <cellStyle name="Обычный_Лист1" xfId="3"/>
    <cellStyle name="Обычный_Никитинская 2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F27" sqref="F27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7" t="s">
        <v>51</v>
      </c>
    </row>
    <row r="3" spans="1:18" ht="20.100000000000001" customHeight="1">
      <c r="A3" s="10"/>
      <c r="B3" s="28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s="9" customFormat="1" ht="99.95" customHeight="1">
      <c r="A4" s="11"/>
      <c r="B4" s="13" t="s">
        <v>2</v>
      </c>
      <c r="C4" s="13" t="s">
        <v>3</v>
      </c>
      <c r="D4" s="13" t="s">
        <v>4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3" t="s">
        <v>35</v>
      </c>
      <c r="M4" s="13" t="s">
        <v>36</v>
      </c>
      <c r="N4" s="13" t="s">
        <v>37</v>
      </c>
      <c r="O4" s="13" t="s">
        <v>38</v>
      </c>
      <c r="P4" s="13" t="s">
        <v>5</v>
      </c>
      <c r="Q4" s="13" t="s">
        <v>6</v>
      </c>
      <c r="R4" s="13" t="s">
        <v>7</v>
      </c>
    </row>
    <row r="5" spans="1:18" s="8" customFormat="1" ht="20.100000000000001" customHeight="1">
      <c r="A5" s="12"/>
      <c r="B5" s="14">
        <f>6635.35*38%</f>
        <v>2521.433</v>
      </c>
      <c r="C5" s="14">
        <f>B5</f>
        <v>2521.433</v>
      </c>
      <c r="D5" s="14">
        <f>602265.22*38%</f>
        <v>228860.7836</v>
      </c>
      <c r="E5" s="14">
        <v>1088566.31</v>
      </c>
      <c r="F5" s="18">
        <f t="shared" ref="F5" si="0">E5-G5-H5</f>
        <v>707137.37</v>
      </c>
      <c r="G5" s="31">
        <v>228129.06</v>
      </c>
      <c r="H5" s="14">
        <f>3452.7*3.7*12</f>
        <v>153299.88</v>
      </c>
      <c r="I5" s="14">
        <f>2914390.39*38%</f>
        <v>1107468.3482000001</v>
      </c>
      <c r="J5" s="18">
        <f t="shared" ref="J5" si="1">I5-M5</f>
        <v>1075634.8482000001</v>
      </c>
      <c r="K5" s="19">
        <v>0</v>
      </c>
      <c r="L5" s="19">
        <v>0</v>
      </c>
      <c r="M5" s="14">
        <v>31833.5</v>
      </c>
      <c r="N5" s="19">
        <v>0</v>
      </c>
      <c r="O5" s="18">
        <f>I5+C5</f>
        <v>1109989.7812000001</v>
      </c>
      <c r="P5" s="14">
        <f>18626.9*38%</f>
        <v>7078.2220000000007</v>
      </c>
      <c r="Q5" s="18">
        <f t="shared" ref="Q5" si="2">P5</f>
        <v>7078.2220000000007</v>
      </c>
      <c r="R5" s="18">
        <f>550522.4*38%</f>
        <v>209198.51200000002</v>
      </c>
    </row>
    <row r="7" spans="1:18" ht="30" customHeight="1">
      <c r="B7" s="27" t="s">
        <v>16</v>
      </c>
      <c r="C7" s="27"/>
      <c r="D7" s="27"/>
      <c r="E7" s="27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1</v>
      </c>
      <c r="C9" s="1">
        <v>0</v>
      </c>
      <c r="D9" s="1">
        <v>1</v>
      </c>
      <c r="E9" s="1">
        <v>0</v>
      </c>
    </row>
    <row r="10" spans="1:18" ht="14.25" customHeight="1"/>
    <row r="11" spans="1:18" ht="30" customHeight="1">
      <c r="B11" s="22" t="s">
        <v>27</v>
      </c>
      <c r="C11" s="22"/>
      <c r="D11" s="22"/>
      <c r="E11" s="22"/>
      <c r="F11" s="22"/>
      <c r="G11" s="22"/>
    </row>
    <row r="12" spans="1:18" ht="30" customHeight="1">
      <c r="B12" s="7" t="s">
        <v>17</v>
      </c>
      <c r="C12" s="7" t="s">
        <v>18</v>
      </c>
      <c r="D12" s="6" t="s">
        <v>19</v>
      </c>
      <c r="E12" s="7" t="s">
        <v>20</v>
      </c>
      <c r="F12" s="7" t="s">
        <v>21</v>
      </c>
      <c r="G12" s="7" t="s">
        <v>22</v>
      </c>
    </row>
    <row r="13" spans="1:18" ht="30" customHeight="1">
      <c r="B13" s="20" t="s">
        <v>23</v>
      </c>
      <c r="C13" s="4" t="s">
        <v>24</v>
      </c>
      <c r="D13" s="5">
        <v>27395</v>
      </c>
      <c r="E13" s="32">
        <v>63066.83</v>
      </c>
      <c r="F13" s="33">
        <v>67818.55</v>
      </c>
      <c r="G13" s="5">
        <f t="shared" ref="G13:G19" si="3">E13-F13</f>
        <v>-4751.7200000000012</v>
      </c>
    </row>
    <row r="14" spans="1:18" ht="30" customHeight="1">
      <c r="B14" s="20" t="s">
        <v>44</v>
      </c>
      <c r="C14" s="4" t="s">
        <v>24</v>
      </c>
      <c r="D14" s="5">
        <v>122347</v>
      </c>
      <c r="E14" s="32">
        <v>283890.03999999998</v>
      </c>
      <c r="F14" s="32">
        <v>263591.59000000003</v>
      </c>
      <c r="G14" s="5">
        <f t="shared" si="3"/>
        <v>20298.449999999953</v>
      </c>
    </row>
    <row r="15" spans="1:18" ht="30" customHeight="1">
      <c r="B15" s="20" t="s">
        <v>45</v>
      </c>
      <c r="C15" s="4" t="s">
        <v>24</v>
      </c>
      <c r="D15" s="5">
        <v>5918</v>
      </c>
      <c r="E15" s="33">
        <v>28879.18</v>
      </c>
      <c r="F15" s="33">
        <v>42861.96</v>
      </c>
      <c r="G15" s="5">
        <f t="shared" si="3"/>
        <v>-13982.779999999999</v>
      </c>
    </row>
    <row r="16" spans="1:18" ht="30" customHeight="1">
      <c r="B16" s="20" t="s">
        <v>46</v>
      </c>
      <c r="C16" s="4" t="s">
        <v>47</v>
      </c>
      <c r="D16" s="5">
        <v>4892.1000000000004</v>
      </c>
      <c r="E16" s="5">
        <v>106357.36</v>
      </c>
      <c r="F16" s="5">
        <v>100653.08</v>
      </c>
      <c r="G16" s="5">
        <f t="shared" si="3"/>
        <v>5704.2799999999988</v>
      </c>
    </row>
    <row r="17" spans="2:11" ht="30" customHeight="1">
      <c r="B17" s="20" t="s">
        <v>48</v>
      </c>
      <c r="C17" s="4" t="s">
        <v>47</v>
      </c>
      <c r="D17" s="5">
        <v>2956.96</v>
      </c>
      <c r="E17" s="34">
        <v>63752.11</v>
      </c>
      <c r="F17" s="32">
        <v>64830.63</v>
      </c>
      <c r="G17" s="5">
        <f t="shared" si="3"/>
        <v>-1078.5199999999968</v>
      </c>
    </row>
    <row r="18" spans="2:11" ht="30" customHeight="1">
      <c r="B18" s="20" t="s">
        <v>49</v>
      </c>
      <c r="C18" s="4" t="s">
        <v>47</v>
      </c>
      <c r="D18" s="5">
        <v>9711.77</v>
      </c>
      <c r="E18" s="32">
        <v>88930.12</v>
      </c>
      <c r="F18" s="32">
        <v>84600.25</v>
      </c>
      <c r="G18" s="5">
        <f t="shared" si="3"/>
        <v>4329.8699999999953</v>
      </c>
    </row>
    <row r="19" spans="2:11" ht="30" customHeight="1">
      <c r="B19" s="20" t="s">
        <v>52</v>
      </c>
      <c r="C19" s="4" t="s">
        <v>25</v>
      </c>
      <c r="D19" s="5">
        <v>180.67</v>
      </c>
      <c r="E19" s="33">
        <v>258316.86</v>
      </c>
      <c r="F19" s="32">
        <v>254161.45</v>
      </c>
      <c r="G19" s="5">
        <f t="shared" si="3"/>
        <v>4155.4099999999744</v>
      </c>
    </row>
    <row r="20" spans="2:11" ht="30" customHeight="1">
      <c r="B20" s="20" t="s">
        <v>26</v>
      </c>
      <c r="C20" s="4" t="s">
        <v>25</v>
      </c>
      <c r="D20" s="5">
        <v>607.30999999999995</v>
      </c>
      <c r="E20" s="5">
        <v>868897.21</v>
      </c>
      <c r="F20" s="5">
        <v>834490.72</v>
      </c>
      <c r="G20" s="5">
        <f>E20-F20</f>
        <v>34406.489999999991</v>
      </c>
    </row>
    <row r="22" spans="2:11" ht="20.100000000000001" customHeight="1">
      <c r="B22" s="23" t="s">
        <v>0</v>
      </c>
      <c r="C22" s="24"/>
      <c r="D22" s="24"/>
      <c r="E22" s="24"/>
      <c r="F22" s="24"/>
      <c r="G22" s="25"/>
      <c r="H22" s="26" t="s">
        <v>1</v>
      </c>
      <c r="I22" s="26"/>
      <c r="J22" s="26"/>
      <c r="K22" s="26"/>
    </row>
    <row r="23" spans="2:11" ht="90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</row>
    <row r="24" spans="2:11" ht="30" customHeight="1">
      <c r="B24" s="21">
        <f>6635.35*62%</f>
        <v>4113.9170000000004</v>
      </c>
      <c r="C24" s="21">
        <f t="shared" ref="C24" si="4">B24</f>
        <v>4113.9170000000004</v>
      </c>
      <c r="D24" s="21">
        <f>602265.22*62%</f>
        <v>373404.43640000001</v>
      </c>
      <c r="E24" s="21">
        <f>18626.9*62%</f>
        <v>11548.678000000002</v>
      </c>
      <c r="F24" s="21">
        <f t="shared" ref="F24" si="5">E24</f>
        <v>11548.678000000002</v>
      </c>
      <c r="G24" s="21">
        <f>550522.4*62%</f>
        <v>341323.88800000004</v>
      </c>
      <c r="H24" s="21">
        <v>0</v>
      </c>
      <c r="I24" s="21">
        <v>0</v>
      </c>
      <c r="J24" s="21">
        <v>0</v>
      </c>
      <c r="K24" s="21">
        <v>0</v>
      </c>
    </row>
    <row r="26" spans="2:11" ht="20.100000000000001" customHeight="1">
      <c r="B26" s="22" t="s">
        <v>43</v>
      </c>
      <c r="C26" s="22"/>
      <c r="D26" s="22"/>
    </row>
    <row r="27" spans="2:11" ht="76.5">
      <c r="B27" s="3" t="s">
        <v>40</v>
      </c>
      <c r="C27" s="3" t="s">
        <v>41</v>
      </c>
      <c r="D27" s="3" t="s">
        <v>42</v>
      </c>
    </row>
    <row r="28" spans="2:11" ht="20.100000000000001" customHeight="1">
      <c r="B28" s="15">
        <v>7</v>
      </c>
      <c r="C28" s="15">
        <v>6</v>
      </c>
      <c r="D28" s="16" t="s">
        <v>50</v>
      </c>
    </row>
  </sheetData>
  <mergeCells count="6">
    <mergeCell ref="B3:R3"/>
    <mergeCell ref="B26:D26"/>
    <mergeCell ref="B22:G22"/>
    <mergeCell ref="H22:K22"/>
    <mergeCell ref="B7:E7"/>
    <mergeCell ref="B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2016-03-28T11:03:14Z</dcterms:modified>
</cp:coreProperties>
</file>