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2" i="1"/>
  <c r="F102"/>
  <c r="D102"/>
  <c r="F101"/>
  <c r="D101"/>
  <c r="B101"/>
  <c r="C90"/>
  <c r="C88"/>
  <c r="C86"/>
  <c r="D83"/>
  <c r="D91" s="1"/>
  <c r="C80"/>
  <c r="C79"/>
  <c r="C77"/>
  <c r="C76"/>
  <c r="C91" s="1"/>
  <c r="C92" s="1"/>
</calcChain>
</file>

<file path=xl/sharedStrings.xml><?xml version="1.0" encoding="utf-8"?>
<sst xmlns="http://schemas.openxmlformats.org/spreadsheetml/2006/main" count="147" uniqueCount="118">
  <si>
    <t xml:space="preserve">ООО "Коммунальная компания "Наш дом" </t>
  </si>
  <si>
    <t xml:space="preserve">Жилой дом по ул. Волжский проспект,15 </t>
  </si>
  <si>
    <t>Отчет за 2015 год.</t>
  </si>
  <si>
    <t>1. Сведения о доме:</t>
  </si>
  <si>
    <t>с 01.07.205 г</t>
  </si>
  <si>
    <t>кол-во жилых метров</t>
  </si>
  <si>
    <t>кол-во нежилых метров</t>
  </si>
  <si>
    <t>Итого общая площадь</t>
  </si>
  <si>
    <t>2. Ставки коммунальных платежей действовавших в 2015 г.</t>
  </si>
  <si>
    <t>Перечень коммунальных услуг</t>
  </si>
  <si>
    <t>Ставка с 01.07.15 г</t>
  </si>
  <si>
    <t>Средне-годовая ставка</t>
  </si>
  <si>
    <t>Текущий ремонт</t>
  </si>
  <si>
    <t xml:space="preserve">Техническое обслуживание </t>
  </si>
  <si>
    <t>Механизированная очистка двора</t>
  </si>
  <si>
    <t>Вывоз КГО и КГО (дератизация,дезинсекция)</t>
  </si>
  <si>
    <t>Обслуживание (ВДГО) газового хоз-ва</t>
  </si>
  <si>
    <t>Итого</t>
  </si>
  <si>
    <t>Начислено коммунальных платежей к уплате собственникам дома в 2015 г.</t>
  </si>
  <si>
    <t>Оплачено собственниками дома в 2015  г.</t>
  </si>
  <si>
    <t>3. Должники</t>
  </si>
  <si>
    <t>Долги собственников на начало 2015 г.</t>
  </si>
  <si>
    <t>Долги собственников на конец 2015 г.</t>
  </si>
  <si>
    <t>4. Мероприятия, проведенные по должникам:</t>
  </si>
  <si>
    <t>4. Расходы:</t>
  </si>
  <si>
    <r>
      <t xml:space="preserve"> </t>
    </r>
    <r>
      <rPr>
        <b/>
        <sz val="10"/>
        <color indexed="8"/>
        <rFont val="Arial"/>
        <family val="2"/>
        <charset val="204"/>
      </rPr>
      <t xml:space="preserve">Теплоснабжение </t>
    </r>
  </si>
  <si>
    <t>насел+офисы</t>
  </si>
  <si>
    <t>Гкал</t>
  </si>
  <si>
    <t>дог.50429</t>
  </si>
  <si>
    <t>Месяц</t>
  </si>
  <si>
    <t>Счет-фактура</t>
  </si>
  <si>
    <t>Сумма</t>
  </si>
  <si>
    <t>Июль</t>
  </si>
  <si>
    <t>№ 11677 от 31.07.15 г</t>
  </si>
  <si>
    <t>Август</t>
  </si>
  <si>
    <t>№ от 31.08.15 г</t>
  </si>
  <si>
    <t>Сентябрь</t>
  </si>
  <si>
    <t>№ 13426 от 30.09.15 г</t>
  </si>
  <si>
    <t>Октябрь</t>
  </si>
  <si>
    <t>№ 14537 от 31.10.15 г</t>
  </si>
  <si>
    <t>Ноябрь</t>
  </si>
  <si>
    <t>№ 16825 от 30.11.15 г</t>
  </si>
  <si>
    <t>Декабрь</t>
  </si>
  <si>
    <t>№ 19455 от 31.12.15 г</t>
  </si>
  <si>
    <t>итого</t>
  </si>
  <si>
    <t>Т/э на ГВС</t>
  </si>
  <si>
    <t>итого затраты с 1% (*) на отопление</t>
  </si>
  <si>
    <t>нач.жителям</t>
  </si>
  <si>
    <t xml:space="preserve">Эл./э в МОП </t>
  </si>
  <si>
    <t>счет-фактура</t>
  </si>
  <si>
    <t>сумма</t>
  </si>
  <si>
    <t>кВт в мес.</t>
  </si>
  <si>
    <t>дог.02308</t>
  </si>
  <si>
    <t>№ 1000206282 от 31.07.15 г</t>
  </si>
  <si>
    <t>№ 1000219532 от 31.08.15 г</t>
  </si>
  <si>
    <t>№ 1000235671 от 30.09.15 г</t>
  </si>
  <si>
    <t>№ 1000244232 от 31.10.15 г</t>
  </si>
  <si>
    <t>№ 1000256096 от 30.11.15 г</t>
  </si>
  <si>
    <t>№ 1000269688 от 31.12.15 г</t>
  </si>
  <si>
    <t>итого с 1% (*)</t>
  </si>
  <si>
    <t xml:space="preserve">Вывоз крупногабаритного мусора и снега </t>
  </si>
  <si>
    <t>ИП"Жумагулов Р.Л." Дог.подряда от 10.07.15 г (спил дерева)</t>
  </si>
  <si>
    <t>ООО"УНИГ"- Дог.№ 51/15 от 12.09.15 г,Акт № 49 от 21.09.15 г</t>
  </si>
  <si>
    <t>ИП"Жумагулов Р.Л." Дог.подряда от 29.10.15 г,Акт от 02.11.15 г (вывоз КГМ из подвала),ООО"Русстрой" Акт № 186 от 21.10.15 г(вывоз мусора,веток,пеньков)</t>
  </si>
  <si>
    <t>ОО"Русстрой" Акт № 261 от 01.12.15 г(вывоз снега)</t>
  </si>
  <si>
    <t>Обслуживание ВДГО</t>
  </si>
  <si>
    <t>дог.№13/09 от 31.12.08 г.</t>
  </si>
  <si>
    <t>№ 31/СПСЭЗ 0001175 от 31.07.15 г</t>
  </si>
  <si>
    <t>№ 31/СПСЭЗ 0001333 от 31.08.15 г</t>
  </si>
  <si>
    <t>№ 31/СПСЭЗ 0001535 от 30.09.15 г</t>
  </si>
  <si>
    <t>№ 31/СПСЭЗ 0001689 от 31.10.15 г</t>
  </si>
  <si>
    <t>№ 1912 от 30.11.15 г</t>
  </si>
  <si>
    <t>№ 2065 от 31.12.15 г</t>
  </si>
  <si>
    <t>итого за год</t>
  </si>
  <si>
    <t>итого с 1% (*) за год</t>
  </si>
  <si>
    <t xml:space="preserve">Текущий ремонт </t>
  </si>
  <si>
    <t>Работы по разборной очистке пластинчатого теплообменника</t>
  </si>
  <si>
    <t>ООО"Тепло Сервис" - Дог.№ Б0243/15со от 14.08.15 г,Акт № 59 от 18.08.15 г</t>
  </si>
  <si>
    <t>+</t>
  </si>
  <si>
    <t>Освещение,(бомбоубежище,подвала)</t>
  </si>
  <si>
    <t>Ав.отч.№ 270 от 21.09.15 г,требование от 05.08.15 г, от 10.08.15 г, от 08.07.15 г, от 18.09.15 г, от 03.11.15 г, от 20.11.15 г, от 15.07.15 г</t>
  </si>
  <si>
    <t>Подготовка к отопительному сезону 2015-2016 г</t>
  </si>
  <si>
    <t>ООО"ЦентрСнаб",накл.№ ЦБ-159 от 16.09.15 г,требование от 06.10.15 г</t>
  </si>
  <si>
    <t>проверка вентиляц. каналов и дымоходов</t>
  </si>
  <si>
    <t>ООО2Феникс"- Дог.№ 24 от 24.08.15 г,Акт № 67 от 25.08.15 г</t>
  </si>
  <si>
    <t>ремонт системы ГВС (насос),поключение</t>
  </si>
  <si>
    <t>ООО"ЦентрСнаб",накл.№ ЦБ-152 от 21.08.15 г,требование от 11.11.15 г, от 10.12.15 г</t>
  </si>
  <si>
    <t>Ремонт теплоузел</t>
  </si>
  <si>
    <t>Ав.отч.№ 262 от 14.09.15 г,требование от 08.12.15 г</t>
  </si>
  <si>
    <t>Теплоузел,ремонт ХВС</t>
  </si>
  <si>
    <t>Ав.отч.№ 216 от 03.08.15 г</t>
  </si>
  <si>
    <t>Хоз.нужды(ключи,кран шаров.,трубафанера,брус,сгон)</t>
  </si>
  <si>
    <t>Ав.отч.№ 195 от 10.07.15 г,Ав.отч.№ 200 от 16.07.15 г,Ав.отч.№ 235 от  11.08.15 г,требование от 15.09.15 г,от 25.08.15 г, от 03.08.15 г, от 12.10.15 г,ав.отч. № 366 от 14.12.15 г,Ав.отч.№ 217 от 27.08.15 г</t>
  </si>
  <si>
    <t>Ремонт лежака (розлива) отопления в подвале (трубы,отводы)</t>
  </si>
  <si>
    <t>ООО"Железный партнер№.накл.№ 003666/002 от 05.10.15 г</t>
  </si>
  <si>
    <t>Регистрация лиц.счетов</t>
  </si>
  <si>
    <t>Ав.отч.№ 201 от 17.07.15 г</t>
  </si>
  <si>
    <t>Ремонт вентиляционных камер,Ремонт вытяжных шахт,Ремонт вентиляционных шахт+доставка</t>
  </si>
  <si>
    <t>ИП"Вишняков Г.Н." - Дог.подряда от 05.09.15 г,Акт  от 15.10.15 г,требование от 06.10.15 г,от 15.10.15 г,ЗАО"Сатурн-Самара",накл.№ 2015103615/63772 от 29.09.15 г,Акт № 2015101209/63784 от 29.09.15 г</t>
  </si>
  <si>
    <t>Ремонт комнаты уборщиц</t>
  </si>
  <si>
    <t>Ав.отч.№ 292 от 01.10.15 г</t>
  </si>
  <si>
    <t>ремонт cлуховые окна на чердаке</t>
  </si>
  <si>
    <t>требование от 25.11.15 г, от 16..11.15 г, от 02.12.15 г</t>
  </si>
  <si>
    <t>ремонт стояка отопления стояк полотенцесушитель 3 подъезд</t>
  </si>
  <si>
    <t>Ав.отч.№ 326 от 11.11.15 г,требование от 10.11.15 г</t>
  </si>
  <si>
    <t>Ремонт инженерных коммуникаций систем отопления,ГВС в тепловом узле</t>
  </si>
  <si>
    <t>ИП"Дацышин С.П." - Дог.подряда от 05.10.15 г,Акт  от 06.11.15 г,Ав.отч.№ 363 от 10.12.15 г</t>
  </si>
  <si>
    <t>итого с 1,0%</t>
  </si>
  <si>
    <t xml:space="preserve">7. Перерасчет за 2015 год. </t>
  </si>
  <si>
    <t>Статьи затрат</t>
  </si>
  <si>
    <t>Стоимость фактических расходов в 2015 г.</t>
  </si>
  <si>
    <t>Общая площадь помещений для распределе-ния затрат</t>
  </si>
  <si>
    <t>Фактические затраты на 1 м2</t>
  </si>
  <si>
    <t>Ставка, выстав-ленная в квитан-циях в 2015 г.</t>
  </si>
  <si>
    <t>пересчет с 1 м2 в мес.(+ к возм.,-к начисл)</t>
  </si>
  <si>
    <t>Вывоз ТБО и КГО (дератизация,дезинсекция)</t>
  </si>
  <si>
    <t>ремонт  с подвала в кв.3</t>
  </si>
  <si>
    <t>Ав.отч.№ 198 от 15.07.15 г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</si>
</sst>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&quot;р.&quot;"/>
    <numFmt numFmtId="166" formatCode="#,##0.00&quot;р.&quot;"/>
  </numFmts>
  <fonts count="23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 Cyr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b/>
      <sz val="10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/>
    <xf numFmtId="0" fontId="5" fillId="0" borderId="0" xfId="0" applyFont="1"/>
    <xf numFmtId="0" fontId="4" fillId="0" borderId="0" xfId="0" applyFont="1"/>
    <xf numFmtId="165" fontId="5" fillId="0" borderId="0" xfId="0" applyNumberFormat="1" applyFont="1" applyAlignment="1"/>
    <xf numFmtId="0" fontId="8" fillId="0" borderId="1" xfId="0" applyFont="1" applyBorder="1"/>
    <xf numFmtId="4" fontId="8" fillId="0" borderId="1" xfId="0" applyNumberFormat="1" applyFont="1" applyBorder="1"/>
    <xf numFmtId="0" fontId="11" fillId="0" borderId="9" xfId="0" applyFont="1" applyBorder="1"/>
    <xf numFmtId="0" fontId="8" fillId="0" borderId="10" xfId="0" applyFont="1" applyBorder="1"/>
    <xf numFmtId="2" fontId="8" fillId="0" borderId="0" xfId="0" applyNumberFormat="1" applyFont="1"/>
    <xf numFmtId="0" fontId="8" fillId="0" borderId="0" xfId="0" applyFont="1"/>
    <xf numFmtId="0" fontId="11" fillId="0" borderId="0" xfId="0" applyFont="1"/>
    <xf numFmtId="0" fontId="11" fillId="0" borderId="0" xfId="0" applyFont="1" applyFill="1" applyBorder="1"/>
    <xf numFmtId="0" fontId="8" fillId="0" borderId="0" xfId="0" applyFont="1" applyBorder="1"/>
    <xf numFmtId="165" fontId="11" fillId="0" borderId="0" xfId="0" applyNumberFormat="1" applyFont="1" applyBorder="1" applyAlignment="1"/>
    <xf numFmtId="166" fontId="8" fillId="0" borderId="0" xfId="0" applyNumberFormat="1" applyFont="1"/>
    <xf numFmtId="0" fontId="11" fillId="0" borderId="0" xfId="0" applyFont="1" applyBorder="1"/>
    <xf numFmtId="4" fontId="11" fillId="0" borderId="0" xfId="0" applyNumberFormat="1" applyFont="1" applyBorder="1"/>
    <xf numFmtId="4" fontId="8" fillId="0" borderId="0" xfId="0" applyNumberFormat="1" applyFont="1" applyBorder="1"/>
    <xf numFmtId="4" fontId="8" fillId="0" borderId="0" xfId="0" applyNumberFormat="1" applyFont="1"/>
    <xf numFmtId="4" fontId="8" fillId="0" borderId="25" xfId="0" applyNumberFormat="1" applyFont="1" applyBorder="1"/>
    <xf numFmtId="0" fontId="13" fillId="0" borderId="9" xfId="0" applyFont="1" applyBorder="1"/>
    <xf numFmtId="0" fontId="8" fillId="0" borderId="12" xfId="0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" fontId="8" fillId="0" borderId="19" xfId="0" applyNumberFormat="1" applyFont="1" applyBorder="1"/>
    <xf numFmtId="4" fontId="8" fillId="0" borderId="30" xfId="0" applyNumberFormat="1" applyFont="1" applyBorder="1" applyAlignment="1">
      <alignment wrapText="1"/>
    </xf>
    <xf numFmtId="0" fontId="12" fillId="0" borderId="9" xfId="0" applyFont="1" applyBorder="1"/>
    <xf numFmtId="165" fontId="10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7" fillId="0" borderId="0" xfId="0" applyNumberFormat="1" applyFont="1"/>
    <xf numFmtId="0" fontId="6" fillId="0" borderId="26" xfId="0" applyFont="1" applyBorder="1"/>
    <xf numFmtId="0" fontId="11" fillId="0" borderId="30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8" fillId="0" borderId="3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0" fontId="9" fillId="0" borderId="10" xfId="0" applyFont="1" applyBorder="1"/>
    <xf numFmtId="165" fontId="8" fillId="0" borderId="0" xfId="0" applyNumberFormat="1" applyFont="1" applyBorder="1"/>
    <xf numFmtId="0" fontId="11" fillId="0" borderId="0" xfId="0" applyFont="1" applyBorder="1" applyAlignment="1">
      <alignment wrapText="1"/>
    </xf>
    <xf numFmtId="165" fontId="11" fillId="0" borderId="0" xfId="0" applyNumberFormat="1" applyFont="1"/>
    <xf numFmtId="0" fontId="11" fillId="0" borderId="17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/>
    <xf numFmtId="4" fontId="11" fillId="0" borderId="32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3" fontId="8" fillId="0" borderId="19" xfId="0" applyNumberFormat="1" applyFont="1" applyBorder="1"/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Fill="1" applyBorder="1"/>
    <xf numFmtId="4" fontId="11" fillId="2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vertical="center"/>
    </xf>
    <xf numFmtId="0" fontId="11" fillId="0" borderId="0" xfId="0" applyFont="1" applyAlignment="1"/>
    <xf numFmtId="2" fontId="8" fillId="0" borderId="1" xfId="0" applyNumberFormat="1" applyFont="1" applyBorder="1" applyAlignment="1">
      <alignment horizontal="center" vertical="center"/>
    </xf>
    <xf numFmtId="0" fontId="8" fillId="0" borderId="18" xfId="0" applyFont="1" applyBorder="1"/>
    <xf numFmtId="2" fontId="8" fillId="0" borderId="8" xfId="0" applyNumberFormat="1" applyFont="1" applyBorder="1" applyAlignment="1">
      <alignment horizontal="center" vertical="center"/>
    </xf>
    <xf numFmtId="0" fontId="18" fillId="0" borderId="0" xfId="0" applyFont="1"/>
    <xf numFmtId="4" fontId="11" fillId="2" borderId="1" xfId="0" applyNumberFormat="1" applyFont="1" applyFill="1" applyBorder="1" applyAlignment="1">
      <alignment vertical="center"/>
    </xf>
    <xf numFmtId="0" fontId="11" fillId="2" borderId="7" xfId="0" applyFont="1" applyFill="1" applyBorder="1"/>
    <xf numFmtId="164" fontId="11" fillId="2" borderId="3" xfId="0" applyNumberFormat="1" applyFont="1" applyFill="1" applyBorder="1"/>
    <xf numFmtId="4" fontId="8" fillId="2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/>
    <xf numFmtId="164" fontId="8" fillId="2" borderId="2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66" fontId="14" fillId="2" borderId="0" xfId="0" applyNumberFormat="1" applyFont="1" applyFill="1"/>
    <xf numFmtId="4" fontId="6" fillId="0" borderId="0" xfId="0" applyNumberFormat="1" applyFont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1" fillId="0" borderId="32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" fontId="8" fillId="2" borderId="19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2" borderId="37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4" fontId="18" fillId="0" borderId="0" xfId="0" applyNumberFormat="1" applyFont="1" applyBorder="1"/>
    <xf numFmtId="0" fontId="6" fillId="0" borderId="7" xfId="0" applyFont="1" applyBorder="1"/>
    <xf numFmtId="0" fontId="6" fillId="0" borderId="13" xfId="0" applyFont="1" applyBorder="1"/>
    <xf numFmtId="2" fontId="8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9" fillId="0" borderId="0" xfId="0" applyFont="1"/>
    <xf numFmtId="165" fontId="14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11" fillId="0" borderId="14" xfId="0" applyFont="1" applyBorder="1"/>
    <xf numFmtId="0" fontId="8" fillId="0" borderId="15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" fontId="8" fillId="0" borderId="22" xfId="0" applyNumberFormat="1" applyFont="1" applyBorder="1" applyAlignment="1">
      <alignment vertical="center"/>
    </xf>
    <xf numFmtId="0" fontId="8" fillId="0" borderId="30" xfId="0" applyFont="1" applyBorder="1"/>
    <xf numFmtId="0" fontId="10" fillId="0" borderId="16" xfId="0" applyFont="1" applyBorder="1"/>
    <xf numFmtId="164" fontId="11" fillId="0" borderId="11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wrapText="1"/>
    </xf>
    <xf numFmtId="2" fontId="1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" fontId="13" fillId="2" borderId="10" xfId="0" applyNumberFormat="1" applyFont="1" applyFill="1" applyBorder="1" applyAlignment="1">
      <alignment vertical="center"/>
    </xf>
    <xf numFmtId="4" fontId="11" fillId="2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2" borderId="24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4" fontId="8" fillId="2" borderId="19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/>
    <xf numFmtId="164" fontId="6" fillId="0" borderId="4" xfId="0" applyNumberFormat="1" applyFont="1" applyBorder="1"/>
    <xf numFmtId="164" fontId="6" fillId="0" borderId="5" xfId="0" applyNumberFormat="1" applyFont="1" applyBorder="1"/>
    <xf numFmtId="164" fontId="6" fillId="0" borderId="3" xfId="0" applyNumberFormat="1" applyFont="1" applyBorder="1"/>
    <xf numFmtId="1" fontId="8" fillId="0" borderId="19" xfId="0" applyNumberFormat="1" applyFont="1" applyBorder="1"/>
    <xf numFmtId="0" fontId="8" fillId="0" borderId="23" xfId="0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4" fontId="11" fillId="2" borderId="11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4" fontId="8" fillId="2" borderId="22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0" fontId="11" fillId="2" borderId="9" xfId="0" applyFont="1" applyFill="1" applyBorder="1"/>
    <xf numFmtId="4" fontId="8" fillId="2" borderId="10" xfId="0" applyNumberFormat="1" applyFont="1" applyFill="1" applyBorder="1"/>
    <xf numFmtId="4" fontId="6" fillId="0" borderId="1" xfId="0" applyNumberFormat="1" applyFont="1" applyBorder="1" applyAlignment="1">
      <alignment wrapText="1"/>
    </xf>
    <xf numFmtId="4" fontId="8" fillId="2" borderId="21" xfId="0" applyNumberFormat="1" applyFont="1" applyFill="1" applyBorder="1" applyAlignment="1">
      <alignment vertical="center"/>
    </xf>
    <xf numFmtId="4" fontId="8" fillId="0" borderId="14" xfId="0" applyNumberFormat="1" applyFont="1" applyBorder="1"/>
    <xf numFmtId="0" fontId="13" fillId="0" borderId="9" xfId="0" applyFont="1" applyBorder="1" applyAlignment="1">
      <alignment horizontal="left" vertical="center" wrapText="1"/>
    </xf>
    <xf numFmtId="0" fontId="18" fillId="2" borderId="32" xfId="0" applyFont="1" applyFill="1" applyBorder="1"/>
    <xf numFmtId="4" fontId="9" fillId="0" borderId="12" xfId="0" applyNumberFormat="1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4" fontId="11" fillId="2" borderId="16" xfId="0" applyNumberFormat="1" applyFont="1" applyFill="1" applyBorder="1" applyAlignment="1">
      <alignment horizontal="left" vertical="center" wrapText="1"/>
    </xf>
    <xf numFmtId="4" fontId="13" fillId="0" borderId="3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2" fontId="11" fillId="0" borderId="6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wrapText="1"/>
    </xf>
    <xf numFmtId="2" fontId="11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2" fillId="2" borderId="18" xfId="3" applyNumberFormat="1" applyFont="1" applyFill="1" applyBorder="1" applyAlignment="1">
      <alignment vertical="center" wrapText="1"/>
    </xf>
    <xf numFmtId="0" fontId="8" fillId="0" borderId="36" xfId="0" applyFont="1" applyBorder="1" applyAlignment="1">
      <alignment vertical="center"/>
    </xf>
    <xf numFmtId="0" fontId="8" fillId="2" borderId="29" xfId="0" applyFont="1" applyFill="1" applyBorder="1" applyAlignment="1">
      <alignment vertical="center" wrapText="1"/>
    </xf>
    <xf numFmtId="4" fontId="2" fillId="0" borderId="18" xfId="5" applyNumberFormat="1" applyFont="1" applyBorder="1" applyAlignment="1">
      <alignment vertical="center" wrapText="1"/>
    </xf>
    <xf numFmtId="0" fontId="2" fillId="0" borderId="40" xfId="4" applyNumberFormat="1" applyFont="1" applyBorder="1" applyAlignment="1">
      <alignment horizontal="left" vertical="center" wrapText="1"/>
    </xf>
    <xf numFmtId="4" fontId="2" fillId="0" borderId="18" xfId="4" applyNumberFormat="1" applyFont="1" applyBorder="1" applyAlignment="1">
      <alignment vertical="center" wrapText="1"/>
    </xf>
    <xf numFmtId="0" fontId="11" fillId="2" borderId="27" xfId="0" applyFont="1" applyFill="1" applyBorder="1"/>
    <xf numFmtId="0" fontId="11" fillId="2" borderId="35" xfId="0" applyFont="1" applyFill="1" applyBorder="1"/>
    <xf numFmtId="0" fontId="8" fillId="2" borderId="35" xfId="0" applyFont="1" applyFill="1" applyBorder="1"/>
    <xf numFmtId="0" fontId="8" fillId="0" borderId="35" xfId="0" applyFont="1" applyBorder="1"/>
    <xf numFmtId="0" fontId="8" fillId="0" borderId="39" xfId="0" applyFont="1" applyBorder="1"/>
    <xf numFmtId="0" fontId="22" fillId="0" borderId="28" xfId="0" applyFont="1" applyBorder="1" applyAlignment="1">
      <alignment vertical="center" wrapText="1"/>
    </xf>
    <xf numFmtId="0" fontId="0" fillId="2" borderId="38" xfId="0" applyFill="1" applyBorder="1"/>
    <xf numFmtId="4" fontId="1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21" fillId="0" borderId="2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15" fillId="2" borderId="19" xfId="4" applyNumberFormat="1" applyFont="1" applyFill="1" applyBorder="1" applyAlignment="1">
      <alignment horizontal="right" vertical="center" wrapText="1"/>
    </xf>
    <xf numFmtId="0" fontId="2" fillId="0" borderId="18" xfId="4" applyNumberFormat="1" applyFont="1" applyBorder="1" applyAlignment="1">
      <alignment vertical="top" wrapText="1"/>
    </xf>
    <xf numFmtId="0" fontId="2" fillId="0" borderId="18" xfId="4" applyNumberFormat="1" applyFont="1" applyBorder="1" applyAlignment="1">
      <alignment vertical="center" wrapText="1"/>
    </xf>
    <xf numFmtId="0" fontId="2" fillId="2" borderId="16" xfId="4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2" fillId="0" borderId="18" xfId="6" applyNumberFormat="1" applyFont="1" applyBorder="1" applyAlignment="1">
      <alignment vertical="center" wrapText="1"/>
    </xf>
  </cellXfs>
  <cellStyles count="7">
    <cellStyle name="Обычный" xfId="0" builtinId="0"/>
    <cellStyle name="Обычный 4" xfId="1"/>
    <cellStyle name="Обычный 6" xfId="2"/>
    <cellStyle name="Обычный_Бр.Коростыл.83" xfId="3"/>
    <cellStyle name="Обычный_ОСВ Буянова,101" xfId="5"/>
    <cellStyle name="Обычный_ОСВ В.пр.15" xfId="4"/>
    <cellStyle name="Обычный_ОСВ В.пр.15а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95" workbookViewId="0">
      <selection activeCell="E106" sqref="E106"/>
    </sheetView>
  </sheetViews>
  <sheetFormatPr defaultRowHeight="15"/>
  <cols>
    <col min="1" max="1" width="31.140625" customWidth="1"/>
    <col min="2" max="2" width="30" customWidth="1"/>
    <col min="3" max="3" width="12.7109375" customWidth="1"/>
  </cols>
  <sheetData>
    <row r="1" spans="1:6">
      <c r="A1" s="187" t="s">
        <v>0</v>
      </c>
      <c r="B1" s="187"/>
      <c r="C1" s="187"/>
      <c r="D1" s="187"/>
      <c r="E1" s="10"/>
      <c r="F1" s="58"/>
    </row>
    <row r="2" spans="1:6">
      <c r="A2" s="187" t="s">
        <v>1</v>
      </c>
      <c r="B2" s="187"/>
      <c r="C2" s="187"/>
      <c r="D2" s="187"/>
      <c r="E2" s="10"/>
      <c r="F2" s="10"/>
    </row>
    <row r="3" spans="1:6">
      <c r="A3" s="187" t="s">
        <v>2</v>
      </c>
      <c r="B3" s="187"/>
      <c r="C3" s="187"/>
      <c r="D3" s="187"/>
      <c r="E3" s="10"/>
      <c r="F3" s="10"/>
    </row>
    <row r="4" spans="1:6">
      <c r="A4" s="10"/>
      <c r="B4" s="10"/>
      <c r="C4" s="10"/>
      <c r="D4" s="10"/>
      <c r="E4" s="10"/>
      <c r="F4" s="10"/>
    </row>
    <row r="5" spans="1:6">
      <c r="A5" s="11" t="s">
        <v>3</v>
      </c>
      <c r="B5" s="11"/>
      <c r="C5" s="10"/>
      <c r="D5" s="10"/>
      <c r="E5" s="10"/>
      <c r="F5" s="10"/>
    </row>
    <row r="6" spans="1:6" ht="15.75" thickBot="1">
      <c r="A6" s="11" t="s">
        <v>4</v>
      </c>
      <c r="B6" s="11"/>
      <c r="C6" s="10"/>
      <c r="D6" s="10"/>
      <c r="E6" s="10"/>
      <c r="F6" s="10"/>
    </row>
    <row r="7" spans="1:6" ht="15.75" thickBot="1">
      <c r="A7" s="89"/>
      <c r="B7" s="186"/>
      <c r="C7" s="16"/>
      <c r="D7" s="16"/>
      <c r="E7" s="10"/>
      <c r="F7" s="10"/>
    </row>
    <row r="8" spans="1:6">
      <c r="A8" s="90" t="s">
        <v>5</v>
      </c>
      <c r="B8" s="122">
        <v>2731.1</v>
      </c>
      <c r="C8" s="88"/>
      <c r="D8" s="13"/>
      <c r="E8" s="10"/>
      <c r="F8" s="10"/>
    </row>
    <row r="9" spans="1:6" ht="15.75" thickBot="1">
      <c r="A9" s="30" t="s">
        <v>6</v>
      </c>
      <c r="B9" s="123">
        <v>451.6</v>
      </c>
      <c r="C9" s="87"/>
      <c r="D9" s="13"/>
      <c r="E9" s="10"/>
      <c r="F9" s="10"/>
    </row>
    <row r="10" spans="1:6" ht="15.75" thickBot="1">
      <c r="A10" s="89" t="s">
        <v>7</v>
      </c>
      <c r="B10" s="124">
        <v>3182.7</v>
      </c>
      <c r="C10" s="16"/>
      <c r="D10" s="16"/>
      <c r="E10" s="10"/>
      <c r="F10" s="10"/>
    </row>
    <row r="11" spans="1:6">
      <c r="A11" s="54"/>
      <c r="B11" s="13"/>
      <c r="C11" s="13"/>
      <c r="D11" s="13"/>
      <c r="E11" s="10"/>
      <c r="F11" s="10"/>
    </row>
    <row r="12" spans="1:6">
      <c r="A12" s="11" t="s">
        <v>8</v>
      </c>
      <c r="B12" s="11"/>
      <c r="C12" s="10"/>
      <c r="D12" s="10"/>
      <c r="E12" s="10"/>
      <c r="F12" s="10"/>
    </row>
    <row r="13" spans="1:6" ht="15.75" thickBot="1">
      <c r="A13" s="10"/>
      <c r="B13" s="10"/>
      <c r="C13" s="10"/>
      <c r="D13" s="10"/>
      <c r="E13" s="10"/>
      <c r="F13" s="10"/>
    </row>
    <row r="14" spans="1:6" ht="39" thickBot="1">
      <c r="A14" s="84" t="s">
        <v>9</v>
      </c>
      <c r="B14" s="85" t="s">
        <v>10</v>
      </c>
      <c r="C14" s="48" t="s">
        <v>11</v>
      </c>
      <c r="D14" s="1"/>
      <c r="E14" s="35"/>
      <c r="F14" s="10"/>
    </row>
    <row r="15" spans="1:6">
      <c r="A15" s="139" t="s">
        <v>12</v>
      </c>
      <c r="B15" s="161">
        <v>5.0999999999999996</v>
      </c>
      <c r="C15" s="49">
        <v>5.0999999999999996</v>
      </c>
      <c r="D15" s="1"/>
      <c r="E15" s="35"/>
      <c r="F15" s="10"/>
    </row>
    <row r="16" spans="1:6">
      <c r="A16" s="82" t="s">
        <v>13</v>
      </c>
      <c r="B16" s="83">
        <v>18.18</v>
      </c>
      <c r="C16" s="49">
        <v>18.18</v>
      </c>
      <c r="D16" s="1"/>
      <c r="E16" s="91"/>
      <c r="F16" s="10"/>
    </row>
    <row r="17" spans="1:6">
      <c r="A17" s="150" t="s">
        <v>14</v>
      </c>
      <c r="B17" s="59">
        <v>0.48</v>
      </c>
      <c r="C17" s="49">
        <v>0.48</v>
      </c>
      <c r="D17" s="1"/>
      <c r="E17" s="91"/>
      <c r="F17" s="10"/>
    </row>
    <row r="18" spans="1:6" ht="25.5">
      <c r="A18" s="150" t="s">
        <v>15</v>
      </c>
      <c r="B18" s="59">
        <v>2.2999999999999998</v>
      </c>
      <c r="C18" s="49">
        <v>2.2999999999999998</v>
      </c>
      <c r="D18" s="1"/>
      <c r="E18" s="177">
        <v>87842.51999999999</v>
      </c>
      <c r="F18" s="10"/>
    </row>
    <row r="19" spans="1:6" ht="26.25" thickBot="1">
      <c r="A19" s="156" t="s">
        <v>16</v>
      </c>
      <c r="B19" s="61">
        <v>0.87</v>
      </c>
      <c r="C19" s="49">
        <v>0.87</v>
      </c>
      <c r="D19" s="1"/>
      <c r="E19" s="91"/>
      <c r="F19" s="10"/>
    </row>
    <row r="20" spans="1:6" ht="15.75" thickBot="1">
      <c r="A20" s="159" t="s">
        <v>17</v>
      </c>
      <c r="B20" s="160">
        <v>26.930000000000003</v>
      </c>
      <c r="C20" s="158">
        <v>26.930000000000003</v>
      </c>
      <c r="D20" s="1"/>
      <c r="E20" s="92"/>
      <c r="F20" s="10"/>
    </row>
    <row r="21" spans="1:6">
      <c r="A21" s="111"/>
      <c r="B21" s="1"/>
      <c r="C21" s="111"/>
      <c r="D21" s="111"/>
      <c r="E21" s="92"/>
      <c r="F21" s="10"/>
    </row>
    <row r="22" spans="1:6">
      <c r="A22" s="110"/>
      <c r="B22" s="111"/>
      <c r="C22" s="111"/>
      <c r="D22" s="111"/>
      <c r="E22" s="92"/>
      <c r="F22" s="10"/>
    </row>
    <row r="23" spans="1:6" ht="36">
      <c r="A23" s="73" t="s">
        <v>18</v>
      </c>
      <c r="B23" s="63">
        <v>1123286.57</v>
      </c>
      <c r="C23" s="111"/>
      <c r="D23" s="111"/>
      <c r="E23" s="92"/>
      <c r="F23" s="10"/>
    </row>
    <row r="24" spans="1:6" ht="25.5">
      <c r="A24" s="95" t="s">
        <v>19</v>
      </c>
      <c r="B24" s="63">
        <v>708982.12</v>
      </c>
      <c r="C24" s="111"/>
      <c r="D24" s="111"/>
      <c r="E24" s="92"/>
      <c r="F24" s="10"/>
    </row>
    <row r="25" spans="1:6">
      <c r="A25" s="111"/>
      <c r="B25" s="111"/>
      <c r="C25" s="1"/>
      <c r="D25" s="111"/>
      <c r="E25" s="92"/>
      <c r="F25" s="10"/>
    </row>
    <row r="26" spans="1:6">
      <c r="A26" s="29" t="s">
        <v>20</v>
      </c>
      <c r="B26" s="75"/>
      <c r="C26" s="111"/>
      <c r="D26" s="111"/>
      <c r="E26" s="92"/>
      <c r="F26" s="10"/>
    </row>
    <row r="27" spans="1:6" ht="29.25">
      <c r="A27" s="137" t="s">
        <v>21</v>
      </c>
      <c r="B27" s="33">
        <v>0</v>
      </c>
      <c r="C27" s="111"/>
      <c r="D27" s="111"/>
      <c r="E27" s="92"/>
      <c r="F27" s="10"/>
    </row>
    <row r="28" spans="1:6" ht="29.25">
      <c r="A28" s="137" t="s">
        <v>22</v>
      </c>
      <c r="B28" s="33">
        <v>414304.45</v>
      </c>
      <c r="C28" s="111"/>
      <c r="D28" s="111"/>
      <c r="E28" s="92"/>
      <c r="F28" s="10"/>
    </row>
    <row r="29" spans="1:6">
      <c r="A29" s="111"/>
      <c r="B29" s="111"/>
      <c r="C29" s="111"/>
      <c r="D29" s="111"/>
      <c r="E29" s="92"/>
      <c r="F29" s="10"/>
    </row>
    <row r="30" spans="1:6">
      <c r="A30" s="111"/>
      <c r="B30" s="111"/>
      <c r="C30" s="111"/>
      <c r="D30" s="111"/>
      <c r="E30" s="92"/>
      <c r="F30" s="10"/>
    </row>
    <row r="31" spans="1:6">
      <c r="A31" s="170" t="s">
        <v>23</v>
      </c>
      <c r="B31" s="171"/>
      <c r="C31" s="172"/>
      <c r="D31" s="173"/>
      <c r="E31" s="174"/>
      <c r="F31" s="10"/>
    </row>
    <row r="32" spans="1:6" ht="16.5" thickBot="1">
      <c r="A32" s="3" t="s">
        <v>24</v>
      </c>
      <c r="B32" s="2"/>
      <c r="C32" s="2"/>
      <c r="D32" s="2"/>
      <c r="E32" s="1"/>
      <c r="F32" s="10"/>
    </row>
    <row r="33" spans="1:6">
      <c r="A33" s="100" t="s">
        <v>25</v>
      </c>
      <c r="B33" s="101" t="s">
        <v>26</v>
      </c>
      <c r="C33" s="101"/>
      <c r="D33" s="188" t="s">
        <v>27</v>
      </c>
      <c r="E33" s="175" t="s">
        <v>28</v>
      </c>
      <c r="F33" s="67"/>
    </row>
    <row r="34" spans="1:6" ht="15.75" thickBot="1">
      <c r="A34" s="108" t="s">
        <v>29</v>
      </c>
      <c r="B34" s="120" t="s">
        <v>30</v>
      </c>
      <c r="C34" s="120" t="s">
        <v>31</v>
      </c>
      <c r="D34" s="189"/>
      <c r="E34" s="152"/>
      <c r="F34" s="153"/>
    </row>
    <row r="35" spans="1:6">
      <c r="A35" s="103" t="s">
        <v>32</v>
      </c>
      <c r="B35" s="32" t="s">
        <v>33</v>
      </c>
      <c r="C35" s="36">
        <v>104132.56</v>
      </c>
      <c r="D35" s="102">
        <v>71.397999999999996</v>
      </c>
      <c r="E35" s="152"/>
      <c r="F35" s="153"/>
    </row>
    <row r="36" spans="1:6">
      <c r="A36" s="103" t="s">
        <v>34</v>
      </c>
      <c r="B36" s="32" t="s">
        <v>35</v>
      </c>
      <c r="C36" s="36">
        <v>104132.56</v>
      </c>
      <c r="D36" s="104">
        <v>71.397999999999996</v>
      </c>
      <c r="E36" s="152"/>
      <c r="F36" s="153"/>
    </row>
    <row r="37" spans="1:6">
      <c r="A37" s="103" t="s">
        <v>36</v>
      </c>
      <c r="B37" s="32" t="s">
        <v>37</v>
      </c>
      <c r="C37" s="36">
        <v>97039.97</v>
      </c>
      <c r="D37" s="104">
        <v>66.534999999999997</v>
      </c>
      <c r="E37" s="152"/>
      <c r="F37" s="153"/>
    </row>
    <row r="38" spans="1:6">
      <c r="A38" s="103" t="s">
        <v>38</v>
      </c>
      <c r="B38" s="32" t="s">
        <v>39</v>
      </c>
      <c r="C38" s="36">
        <v>104132.56</v>
      </c>
      <c r="D38" s="104">
        <v>71.397999999999996</v>
      </c>
      <c r="E38" s="152"/>
      <c r="F38" s="153"/>
    </row>
    <row r="39" spans="1:6">
      <c r="A39" s="103" t="s">
        <v>40</v>
      </c>
      <c r="B39" s="162" t="s">
        <v>41</v>
      </c>
      <c r="C39" s="36">
        <v>86576.83</v>
      </c>
      <c r="D39" s="104">
        <v>59.360999999999997</v>
      </c>
      <c r="E39" s="152"/>
      <c r="F39" s="153"/>
    </row>
    <row r="40" spans="1:6" ht="15.75" thickBot="1">
      <c r="A40" s="105" t="s">
        <v>42</v>
      </c>
      <c r="B40" s="162" t="s">
        <v>43</v>
      </c>
      <c r="C40" s="57">
        <v>98768.27</v>
      </c>
      <c r="D40" s="106">
        <v>67.72</v>
      </c>
      <c r="E40" s="152"/>
      <c r="F40" s="153"/>
    </row>
    <row r="41" spans="1:6" ht="15.75" thickBot="1">
      <c r="A41" s="71" t="s">
        <v>44</v>
      </c>
      <c r="B41" s="72"/>
      <c r="C41" s="113">
        <v>594782.75</v>
      </c>
      <c r="D41" s="76">
        <v>407.80999999999995</v>
      </c>
      <c r="E41" s="152"/>
      <c r="F41" s="153"/>
    </row>
    <row r="42" spans="1:6" ht="15.75" hidden="1" thickBot="1">
      <c r="A42" s="147" t="s">
        <v>45</v>
      </c>
      <c r="B42" s="144"/>
      <c r="C42" s="145">
        <v>172697.63</v>
      </c>
      <c r="D42" s="146">
        <v>120.605</v>
      </c>
      <c r="E42" s="152"/>
      <c r="F42" s="153"/>
    </row>
    <row r="43" spans="1:6" ht="26.25" hidden="1" thickBot="1">
      <c r="A43" s="148" t="s">
        <v>46</v>
      </c>
      <c r="B43" s="107"/>
      <c r="C43" s="149">
        <v>428032.94750000001</v>
      </c>
      <c r="D43" s="141">
        <v>455.8</v>
      </c>
      <c r="E43" s="180"/>
      <c r="F43" s="153"/>
    </row>
    <row r="44" spans="1:6" ht="15.75" thickBot="1">
      <c r="A44" s="178" t="s">
        <v>47</v>
      </c>
      <c r="B44" s="118"/>
      <c r="C44" s="179">
        <v>430166.94</v>
      </c>
      <c r="D44" s="151"/>
      <c r="E44" s="151"/>
      <c r="F44" s="153"/>
    </row>
    <row r="45" spans="1:6" ht="15.75" thickBot="1">
      <c r="A45" s="26" t="s">
        <v>48</v>
      </c>
      <c r="B45" s="93" t="s">
        <v>49</v>
      </c>
      <c r="C45" s="94" t="s">
        <v>50</v>
      </c>
      <c r="D45" s="56" t="s">
        <v>51</v>
      </c>
      <c r="E45" s="181" t="s">
        <v>52</v>
      </c>
      <c r="F45" s="151"/>
    </row>
    <row r="46" spans="1:6" ht="15.75">
      <c r="A46" s="60" t="s">
        <v>32</v>
      </c>
      <c r="B46" s="5" t="s">
        <v>53</v>
      </c>
      <c r="C46" s="6">
        <v>1933.28</v>
      </c>
      <c r="D46" s="51">
        <v>562</v>
      </c>
      <c r="E46" s="96"/>
      <c r="F46" s="2"/>
    </row>
    <row r="47" spans="1:6" ht="15.75">
      <c r="A47" s="60" t="s">
        <v>34</v>
      </c>
      <c r="B47" s="5" t="s">
        <v>54</v>
      </c>
      <c r="C47" s="6">
        <v>1933.28</v>
      </c>
      <c r="D47" s="51">
        <v>562</v>
      </c>
      <c r="E47" s="96"/>
      <c r="F47" s="2"/>
    </row>
    <row r="48" spans="1:6" ht="15.75">
      <c r="A48" s="60" t="s">
        <v>36</v>
      </c>
      <c r="B48" s="5" t="s">
        <v>55</v>
      </c>
      <c r="C48" s="6">
        <v>1933.28</v>
      </c>
      <c r="D48" s="51">
        <v>562</v>
      </c>
      <c r="E48" s="96"/>
      <c r="F48" s="2"/>
    </row>
    <row r="49" spans="1:6" ht="15.75">
      <c r="A49" s="60" t="s">
        <v>38</v>
      </c>
      <c r="B49" s="5" t="s">
        <v>56</v>
      </c>
      <c r="C49" s="6">
        <v>1933.28</v>
      </c>
      <c r="D49" s="125">
        <v>562</v>
      </c>
      <c r="E49" s="96"/>
      <c r="F49" s="2"/>
    </row>
    <row r="50" spans="1:6" ht="15.75">
      <c r="A50" s="60" t="s">
        <v>40</v>
      </c>
      <c r="B50" s="5" t="s">
        <v>57</v>
      </c>
      <c r="C50" s="6">
        <v>1933.28</v>
      </c>
      <c r="D50" s="125">
        <v>562</v>
      </c>
      <c r="E50" s="96"/>
      <c r="F50" s="2"/>
    </row>
    <row r="51" spans="1:6" ht="16.5" thickBot="1">
      <c r="A51" s="121" t="s">
        <v>42</v>
      </c>
      <c r="B51" s="5" t="s">
        <v>58</v>
      </c>
      <c r="C51" s="6">
        <v>1933.28</v>
      </c>
      <c r="D51" s="125">
        <v>562</v>
      </c>
      <c r="E51" s="96"/>
      <c r="F51" s="2"/>
    </row>
    <row r="52" spans="1:6" ht="16.5" thickBot="1">
      <c r="A52" s="21" t="s">
        <v>44</v>
      </c>
      <c r="B52" s="37"/>
      <c r="C52" s="114">
        <v>11599.68</v>
      </c>
      <c r="D52" s="109">
        <v>3372</v>
      </c>
      <c r="E52" s="96"/>
      <c r="F52" s="2"/>
    </row>
    <row r="53" spans="1:6" ht="16.5" thickBot="1">
      <c r="A53" s="2"/>
      <c r="B53" s="2"/>
      <c r="C53" s="4"/>
      <c r="D53" s="2"/>
      <c r="E53" s="2"/>
      <c r="F53" s="2"/>
    </row>
    <row r="54" spans="1:6" ht="15.75" thickBot="1">
      <c r="A54" s="26" t="s">
        <v>60</v>
      </c>
      <c r="B54" s="28"/>
      <c r="C54" s="27" t="s">
        <v>50</v>
      </c>
      <c r="D54" s="10"/>
      <c r="E54" s="10"/>
      <c r="F54" s="10"/>
    </row>
    <row r="55" spans="1:6" ht="24">
      <c r="A55" s="126" t="s">
        <v>32</v>
      </c>
      <c r="B55" s="142" t="s">
        <v>61</v>
      </c>
      <c r="C55" s="127">
        <v>4000</v>
      </c>
      <c r="D55" s="97"/>
      <c r="E55" s="38"/>
      <c r="F55" s="10"/>
    </row>
    <row r="56" spans="1:6">
      <c r="A56" s="126" t="s">
        <v>34</v>
      </c>
      <c r="B56" s="52"/>
      <c r="C56" s="104"/>
      <c r="D56" s="98"/>
      <c r="E56" s="38"/>
      <c r="F56" s="10"/>
    </row>
    <row r="57" spans="1:6" ht="25.5">
      <c r="A57" s="126" t="s">
        <v>36</v>
      </c>
      <c r="B57" s="53" t="s">
        <v>62</v>
      </c>
      <c r="C57" s="116">
        <v>12600</v>
      </c>
      <c r="D57" s="154"/>
      <c r="E57" s="155"/>
      <c r="F57" s="10"/>
    </row>
    <row r="58" spans="1:6" ht="72">
      <c r="A58" s="126" t="s">
        <v>38</v>
      </c>
      <c r="B58" s="142" t="s">
        <v>63</v>
      </c>
      <c r="C58" s="80">
        <v>48000</v>
      </c>
      <c r="D58" s="115"/>
      <c r="E58" s="115"/>
      <c r="F58" s="10"/>
    </row>
    <row r="59" spans="1:6" ht="24.75" thickBot="1">
      <c r="A59" s="165" t="s">
        <v>42</v>
      </c>
      <c r="B59" s="142" t="s">
        <v>64</v>
      </c>
      <c r="C59" s="86">
        <v>11100</v>
      </c>
      <c r="D59" s="115"/>
      <c r="E59" s="115"/>
      <c r="F59" s="10"/>
    </row>
    <row r="60" spans="1:6" ht="15.75" thickBot="1">
      <c r="A60" s="135" t="s">
        <v>44</v>
      </c>
      <c r="B60" s="136"/>
      <c r="C60" s="55">
        <v>75700</v>
      </c>
      <c r="D60" s="10"/>
      <c r="E60" s="10"/>
      <c r="F60" s="10"/>
    </row>
    <row r="61" spans="1:6" ht="15.75" thickBot="1">
      <c r="A61" s="41" t="s">
        <v>59</v>
      </c>
      <c r="B61" s="25"/>
      <c r="C61" s="46">
        <v>76457</v>
      </c>
      <c r="D61" s="10"/>
      <c r="E61" s="10"/>
      <c r="F61" s="10"/>
    </row>
    <row r="62" spans="1:6">
      <c r="A62" s="12"/>
      <c r="B62" s="23"/>
      <c r="C62" s="45"/>
      <c r="D62" s="10"/>
      <c r="E62" s="10"/>
      <c r="F62" s="10"/>
    </row>
    <row r="63" spans="1:6" ht="15.75" thickBot="1">
      <c r="A63" s="41" t="s">
        <v>59</v>
      </c>
      <c r="B63" s="34"/>
      <c r="C63" s="46">
        <v>0</v>
      </c>
      <c r="D63" s="10"/>
      <c r="E63" s="10"/>
      <c r="F63" s="10"/>
    </row>
    <row r="64" spans="1:6" ht="34.5" thickBot="1">
      <c r="A64" s="140" t="s">
        <v>65</v>
      </c>
      <c r="B64" s="130" t="s">
        <v>49</v>
      </c>
      <c r="C64" s="131" t="s">
        <v>50</v>
      </c>
      <c r="D64" s="10"/>
      <c r="E64" s="112" t="s">
        <v>66</v>
      </c>
      <c r="F64" s="10"/>
    </row>
    <row r="65" spans="1:6">
      <c r="A65" s="60" t="s">
        <v>32</v>
      </c>
      <c r="B65" s="163" t="s">
        <v>67</v>
      </c>
      <c r="C65" s="24">
        <v>1791.31</v>
      </c>
      <c r="D65" s="10"/>
      <c r="E65" s="10"/>
      <c r="F65" s="10"/>
    </row>
    <row r="66" spans="1:6">
      <c r="A66" s="60" t="s">
        <v>34</v>
      </c>
      <c r="B66" s="163" t="s">
        <v>68</v>
      </c>
      <c r="C66" s="24">
        <v>1791.31</v>
      </c>
      <c r="D66" s="10"/>
      <c r="E66" s="10"/>
      <c r="F66" s="10"/>
    </row>
    <row r="67" spans="1:6">
      <c r="A67" s="60" t="s">
        <v>36</v>
      </c>
      <c r="B67" s="163" t="s">
        <v>69</v>
      </c>
      <c r="C67" s="24">
        <v>1791.31</v>
      </c>
      <c r="D67" s="10"/>
      <c r="E67" s="10"/>
      <c r="F67" s="10"/>
    </row>
    <row r="68" spans="1:6">
      <c r="A68" s="60" t="s">
        <v>38</v>
      </c>
      <c r="B68" s="163" t="s">
        <v>70</v>
      </c>
      <c r="C68" s="24">
        <v>1791.31</v>
      </c>
      <c r="D68" s="19"/>
      <c r="E68" s="10"/>
      <c r="F68" s="10"/>
    </row>
    <row r="69" spans="1:6">
      <c r="A69" s="60" t="s">
        <v>40</v>
      </c>
      <c r="B69" s="22" t="s">
        <v>71</v>
      </c>
      <c r="C69" s="24">
        <v>1791.31</v>
      </c>
      <c r="D69" s="9"/>
      <c r="E69" s="10"/>
      <c r="F69" s="19"/>
    </row>
    <row r="70" spans="1:6" ht="15.75" thickBot="1">
      <c r="A70" s="121" t="s">
        <v>42</v>
      </c>
      <c r="B70" s="22" t="s">
        <v>72</v>
      </c>
      <c r="C70" s="24">
        <v>1791.31</v>
      </c>
      <c r="D70" s="9"/>
      <c r="E70" s="10"/>
      <c r="F70" s="9"/>
    </row>
    <row r="71" spans="1:6" ht="15.75" thickBot="1">
      <c r="A71" s="7" t="s">
        <v>73</v>
      </c>
      <c r="B71" s="8"/>
      <c r="C71" s="129">
        <v>10747.859999999999</v>
      </c>
      <c r="D71" s="40"/>
      <c r="E71" s="15"/>
      <c r="F71" s="9"/>
    </row>
    <row r="72" spans="1:6" ht="15.75" thickBot="1">
      <c r="A72" s="41" t="s">
        <v>74</v>
      </c>
      <c r="B72" s="31"/>
      <c r="C72" s="77">
        <v>10855.338599999999</v>
      </c>
      <c r="D72" s="40"/>
      <c r="E72" s="10"/>
      <c r="F72" s="40"/>
    </row>
    <row r="73" spans="1:6" ht="15.75" thickBot="1">
      <c r="A73" s="12"/>
      <c r="B73" s="39"/>
      <c r="C73" s="14"/>
      <c r="D73" s="10"/>
      <c r="E73" s="10"/>
      <c r="F73" s="40"/>
    </row>
    <row r="74" spans="1:6" ht="15.75" thickBot="1">
      <c r="A74" s="7" t="s">
        <v>75</v>
      </c>
      <c r="B74" s="28"/>
      <c r="C74" s="143" t="s">
        <v>31</v>
      </c>
      <c r="D74" s="18"/>
      <c r="E74" s="10"/>
      <c r="F74" s="10"/>
    </row>
    <row r="75" spans="1:6" ht="38.25">
      <c r="A75" s="168" t="s">
        <v>76</v>
      </c>
      <c r="B75" s="128" t="s">
        <v>77</v>
      </c>
      <c r="C75" s="117">
        <v>18500</v>
      </c>
      <c r="D75" s="18"/>
      <c r="E75" s="62" t="s">
        <v>78</v>
      </c>
      <c r="F75" s="10"/>
    </row>
    <row r="76" spans="1:6" ht="63.75">
      <c r="A76" s="169" t="s">
        <v>79</v>
      </c>
      <c r="B76" s="95" t="s">
        <v>80</v>
      </c>
      <c r="C76" s="119">
        <f>1204.56+108.5+2343.36</f>
        <v>3656.42</v>
      </c>
      <c r="D76" s="18"/>
      <c r="E76" s="62"/>
      <c r="F76" s="10"/>
    </row>
    <row r="77" spans="1:6" ht="38.25">
      <c r="A77" s="169" t="s">
        <v>81</v>
      </c>
      <c r="B77" s="95" t="s">
        <v>82</v>
      </c>
      <c r="C77" s="182">
        <f>24379.53+798.98-10281.6+16288.8</f>
        <v>31185.71</v>
      </c>
      <c r="D77" s="18"/>
      <c r="E77" s="62"/>
      <c r="F77" s="10"/>
    </row>
    <row r="78" spans="1:6" ht="25.5">
      <c r="A78" s="167" t="s">
        <v>83</v>
      </c>
      <c r="B78" s="95" t="s">
        <v>84</v>
      </c>
      <c r="C78" s="119">
        <v>7000</v>
      </c>
      <c r="D78" s="18"/>
      <c r="E78" s="62"/>
      <c r="F78" s="10"/>
    </row>
    <row r="79" spans="1:6" ht="38.25">
      <c r="A79" s="169" t="s">
        <v>85</v>
      </c>
      <c r="B79" s="95" t="s">
        <v>86</v>
      </c>
      <c r="C79" s="119">
        <f>9832.89+111.71+113.67</f>
        <v>10058.269999999999</v>
      </c>
      <c r="D79" s="18"/>
      <c r="E79" s="62"/>
      <c r="F79" s="10"/>
    </row>
    <row r="80" spans="1:6" ht="25.5">
      <c r="A80" s="169" t="s">
        <v>87</v>
      </c>
      <c r="B80" s="95" t="s">
        <v>88</v>
      </c>
      <c r="C80" s="119">
        <f>400+224.5</f>
        <v>624.5</v>
      </c>
      <c r="D80" s="18"/>
      <c r="E80" s="62"/>
      <c r="F80" s="10"/>
    </row>
    <row r="81" spans="1:6">
      <c r="A81" s="190" t="s">
        <v>116</v>
      </c>
      <c r="B81" s="95" t="s">
        <v>117</v>
      </c>
      <c r="C81" s="119">
        <v>5800</v>
      </c>
      <c r="D81" s="18"/>
      <c r="E81" s="62"/>
      <c r="F81" s="10"/>
    </row>
    <row r="82" spans="1:6">
      <c r="A82" s="169" t="s">
        <v>89</v>
      </c>
      <c r="B82" s="95" t="s">
        <v>90</v>
      </c>
      <c r="C82" s="119">
        <v>700</v>
      </c>
      <c r="D82" s="18"/>
      <c r="E82" s="62"/>
      <c r="F82" s="10"/>
    </row>
    <row r="83" spans="1:6" ht="102">
      <c r="A83" s="169" t="s">
        <v>91</v>
      </c>
      <c r="B83" s="95" t="s">
        <v>92</v>
      </c>
      <c r="C83" s="119"/>
      <c r="D83" s="99">
        <f>5972.23+26+1062+180+1250</f>
        <v>8490.23</v>
      </c>
      <c r="E83" s="62"/>
      <c r="F83" s="10"/>
    </row>
    <row r="84" spans="1:6" ht="38.25">
      <c r="A84" s="164" t="s">
        <v>93</v>
      </c>
      <c r="B84" s="95" t="s">
        <v>94</v>
      </c>
      <c r="C84" s="119">
        <v>8270.17</v>
      </c>
      <c r="D84" s="18"/>
      <c r="E84" s="62"/>
      <c r="F84" s="10"/>
    </row>
    <row r="85" spans="1:6">
      <c r="A85" s="183" t="s">
        <v>95</v>
      </c>
      <c r="B85" s="95" t="s">
        <v>96</v>
      </c>
      <c r="C85" s="176"/>
      <c r="D85" s="18">
        <v>256</v>
      </c>
      <c r="E85" s="62"/>
      <c r="F85" s="10"/>
    </row>
    <row r="86" spans="1:6" ht="102">
      <c r="A86" s="184" t="s">
        <v>97</v>
      </c>
      <c r="B86" s="81" t="s">
        <v>98</v>
      </c>
      <c r="C86" s="132">
        <f>9120+257+4200+8499.67+650</f>
        <v>22726.67</v>
      </c>
      <c r="D86" s="18"/>
      <c r="E86" s="62"/>
      <c r="F86" s="10"/>
    </row>
    <row r="87" spans="1:6">
      <c r="A87" s="184" t="s">
        <v>99</v>
      </c>
      <c r="B87" s="95" t="s">
        <v>100</v>
      </c>
      <c r="C87" s="119">
        <v>1159</v>
      </c>
      <c r="D87" s="18"/>
      <c r="E87" s="62"/>
      <c r="F87" s="10"/>
    </row>
    <row r="88" spans="1:6" ht="25.5">
      <c r="A88" s="184" t="s">
        <v>101</v>
      </c>
      <c r="B88" s="95" t="s">
        <v>102</v>
      </c>
      <c r="C88" s="119">
        <f>2430+310</f>
        <v>2740</v>
      </c>
      <c r="D88" s="18"/>
      <c r="E88" s="62"/>
      <c r="F88" s="10"/>
    </row>
    <row r="89" spans="1:6" ht="25.5">
      <c r="A89" s="184" t="s">
        <v>103</v>
      </c>
      <c r="B89" s="95" t="s">
        <v>104</v>
      </c>
      <c r="C89" s="119">
        <v>3653.38</v>
      </c>
      <c r="D89" s="18"/>
      <c r="E89" s="62"/>
      <c r="F89" s="10"/>
    </row>
    <row r="90" spans="1:6" ht="51.75" thickBot="1">
      <c r="A90" s="185" t="s">
        <v>105</v>
      </c>
      <c r="B90" s="166" t="s">
        <v>106</v>
      </c>
      <c r="C90" s="138">
        <f>21615+775</f>
        <v>22390</v>
      </c>
      <c r="D90" s="18"/>
      <c r="E90" s="10"/>
      <c r="F90" s="10"/>
    </row>
    <row r="91" spans="1:6" ht="15.75" thickBot="1">
      <c r="A91" s="78" t="s">
        <v>17</v>
      </c>
      <c r="B91" s="79"/>
      <c r="C91" s="47">
        <f>SUM(C75:C90)</f>
        <v>138464.12</v>
      </c>
      <c r="D91" s="18">
        <f>SUM(D75:D90)</f>
        <v>8746.23</v>
      </c>
      <c r="E91" s="10"/>
      <c r="F91" s="10"/>
    </row>
    <row r="92" spans="1:6" ht="15.75" thickBot="1">
      <c r="A92" s="78" t="s">
        <v>107</v>
      </c>
      <c r="B92" s="79"/>
      <c r="C92" s="47">
        <f>C91*1.01</f>
        <v>139848.76120000001</v>
      </c>
      <c r="D92" s="18"/>
      <c r="E92" s="10"/>
      <c r="F92" s="10"/>
    </row>
    <row r="93" spans="1:6">
      <c r="A93" s="12"/>
      <c r="B93" s="16"/>
      <c r="C93" s="14"/>
      <c r="D93" s="10"/>
      <c r="E93" s="74"/>
      <c r="F93" s="10"/>
    </row>
    <row r="94" spans="1:6">
      <c r="A94" s="10"/>
      <c r="B94" s="10"/>
      <c r="C94" s="10"/>
      <c r="D94" s="10"/>
      <c r="E94" s="10"/>
      <c r="F94" s="10"/>
    </row>
    <row r="95" spans="1:6">
      <c r="A95" s="11" t="s">
        <v>108</v>
      </c>
      <c r="B95" s="10"/>
      <c r="C95" s="10"/>
      <c r="D95" s="10"/>
      <c r="E95" s="10"/>
      <c r="F95" s="10"/>
    </row>
    <row r="96" spans="1:6" ht="15.75" thickBot="1">
      <c r="A96" s="10"/>
      <c r="B96" s="10"/>
      <c r="C96" s="10"/>
      <c r="D96" s="10"/>
      <c r="E96" s="10"/>
      <c r="F96" s="10"/>
    </row>
    <row r="97" spans="1:6" ht="77.25" thickBot="1">
      <c r="A97" s="42" t="s">
        <v>109</v>
      </c>
      <c r="B97" s="42" t="s">
        <v>110</v>
      </c>
      <c r="C97" s="43" t="s">
        <v>111</v>
      </c>
      <c r="D97" s="44" t="s">
        <v>112</v>
      </c>
      <c r="E97" s="42" t="s">
        <v>113</v>
      </c>
      <c r="F97" s="133" t="s">
        <v>114</v>
      </c>
    </row>
    <row r="98" spans="1:6">
      <c r="A98" s="150" t="s">
        <v>14</v>
      </c>
      <c r="B98" s="68"/>
      <c r="C98" s="66">
        <v>3182.7</v>
      </c>
      <c r="D98" s="66">
        <v>0</v>
      </c>
      <c r="E98" s="134">
        <v>0.48</v>
      </c>
      <c r="F98" s="50">
        <v>0.48</v>
      </c>
    </row>
    <row r="99" spans="1:6" ht="25.5">
      <c r="A99" s="150" t="s">
        <v>115</v>
      </c>
      <c r="B99" s="68">
        <v>76457</v>
      </c>
      <c r="C99" s="66">
        <v>3182.7</v>
      </c>
      <c r="D99" s="66">
        <v>4.003780856924414</v>
      </c>
      <c r="E99" s="134">
        <v>2.2999999999999998</v>
      </c>
      <c r="F99" s="50">
        <v>-1.7037808569244142</v>
      </c>
    </row>
    <row r="100" spans="1:6" ht="25.5">
      <c r="A100" s="157" t="s">
        <v>16</v>
      </c>
      <c r="B100" s="68">
        <v>10855.338599999999</v>
      </c>
      <c r="C100" s="66">
        <v>3182.7</v>
      </c>
      <c r="D100" s="66">
        <v>0.56845543092342976</v>
      </c>
      <c r="E100" s="134">
        <v>0.87</v>
      </c>
      <c r="F100" s="50">
        <v>0.30154456907657023</v>
      </c>
    </row>
    <row r="101" spans="1:6" ht="15.75" thickBot="1">
      <c r="A101" s="20" t="s">
        <v>12</v>
      </c>
      <c r="B101" s="68">
        <f>C92</f>
        <v>139848.76120000001</v>
      </c>
      <c r="C101" s="66">
        <v>3182.7</v>
      </c>
      <c r="D101" s="66">
        <f>B101/C101/6</f>
        <v>7.3233816780301844</v>
      </c>
      <c r="E101" s="134">
        <v>5.0999999999999996</v>
      </c>
      <c r="F101" s="50">
        <f>E101-D101</f>
        <v>-2.2233816780301847</v>
      </c>
    </row>
    <row r="102" spans="1:6" ht="15.75" thickBot="1">
      <c r="A102" s="64" t="s">
        <v>17</v>
      </c>
      <c r="B102" s="65"/>
      <c r="C102" s="69"/>
      <c r="D102" s="70">
        <f>SUM(D98:D101)</f>
        <v>11.895617965878028</v>
      </c>
      <c r="E102" s="70">
        <f t="shared" ref="E102:F102" si="0">SUM(E98:E101)</f>
        <v>8.75</v>
      </c>
      <c r="F102" s="70">
        <f t="shared" si="0"/>
        <v>-3.1456179658780288</v>
      </c>
    </row>
    <row r="103" spans="1:6">
      <c r="A103" s="17"/>
      <c r="B103" s="17"/>
      <c r="C103" s="17"/>
      <c r="D103" s="17"/>
      <c r="E103" s="17"/>
      <c r="F103" s="17"/>
    </row>
  </sheetData>
  <mergeCells count="4">
    <mergeCell ref="A1:D1"/>
    <mergeCell ref="A2:D2"/>
    <mergeCell ref="A3:D3"/>
    <mergeCell ref="D33:D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2016-03-17T11:53:35Z</dcterms:created>
  <dcterms:modified xsi:type="dcterms:W3CDTF">2016-03-21T08:49:30Z</dcterms:modified>
</cp:coreProperties>
</file>