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0" i="1"/>
  <c r="F90"/>
  <c r="D90"/>
  <c r="F89"/>
  <c r="D89"/>
  <c r="B89"/>
  <c r="C76"/>
  <c r="C73"/>
  <c r="C72"/>
  <c r="C69"/>
  <c r="D66"/>
  <c r="D79" s="1"/>
  <c r="C63"/>
  <c r="C79" s="1"/>
  <c r="C80" s="1"/>
  <c r="C61"/>
</calcChain>
</file>

<file path=xl/sharedStrings.xml><?xml version="1.0" encoding="utf-8"?>
<sst xmlns="http://schemas.openxmlformats.org/spreadsheetml/2006/main" count="118" uniqueCount="102">
  <si>
    <t xml:space="preserve">ООО "Коммунальная компания "Наш дом" </t>
  </si>
  <si>
    <t>Жилой дом по ул. Спортивная,29</t>
  </si>
  <si>
    <t>Отчет за 2015 год.</t>
  </si>
  <si>
    <t>1. Сведения о доме:</t>
  </si>
  <si>
    <t>с 01.07.2015 г</t>
  </si>
  <si>
    <t>Площадь дома , кв. м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</si>
  <si>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</si>
  <si>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</si>
  <si>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</si>
  <si>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2015 г.</t>
  </si>
  <si>
    <t>Перечень коммунальных услуг</t>
  </si>
  <si>
    <t>Ставка с 01.07.15 г</t>
  </si>
  <si>
    <t>Средне-годовая ставка</t>
  </si>
  <si>
    <t>Текущий ремонт</t>
  </si>
  <si>
    <t xml:space="preserve">Техническое обслуживание </t>
  </si>
  <si>
    <t>Механизированная очистка двора</t>
  </si>
  <si>
    <t>Вывоз ТБО и КГО (дератизация,дезинсекция)</t>
  </si>
  <si>
    <t>Обслуживание (ВДГО) газового хоз-ва</t>
  </si>
  <si>
    <t>Итого</t>
  </si>
  <si>
    <t>3. Доходы</t>
  </si>
  <si>
    <t>Начислено коммунальных платежей к уплате собственникам дома в 2015 г.</t>
  </si>
  <si>
    <t>Оплачено собственниками дома в 2015  г.</t>
  </si>
  <si>
    <t>4. Должники</t>
  </si>
  <si>
    <t>Долги собственников на начало 2015 г.</t>
  </si>
  <si>
    <t>Долги собственников на конец 2015 г.</t>
  </si>
  <si>
    <t>5. Расходы: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</si>
  <si>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Теплоснабжение </t>
    </r>
  </si>
  <si>
    <t>Счет-фактура</t>
  </si>
  <si>
    <t>Сумма</t>
  </si>
  <si>
    <t>Гкал</t>
  </si>
  <si>
    <t>Месяц</t>
  </si>
  <si>
    <t>Август</t>
  </si>
  <si>
    <t>Сентябрь</t>
  </si>
  <si>
    <t>Октябрь</t>
  </si>
  <si>
    <t>Ноябрь</t>
  </si>
  <si>
    <t>Декабрь</t>
  </si>
  <si>
    <t>№ 55494/1 от 31.12.15 г</t>
  </si>
  <si>
    <t>итого</t>
  </si>
  <si>
    <t xml:space="preserve">Эл./э в МОП </t>
  </si>
  <si>
    <t>счет-фактура</t>
  </si>
  <si>
    <t>сумма</t>
  </si>
  <si>
    <t>кВт в мес.</t>
  </si>
  <si>
    <t>№ 1000219532 от 31.08.15 г</t>
  </si>
  <si>
    <t>№ 1000235671 от 30.09.15 г</t>
  </si>
  <si>
    <t>№ 1000244232 от 31.10.15 г</t>
  </si>
  <si>
    <t>№ 1000256096 от 30.11.15 г</t>
  </si>
  <si>
    <t>№ 1000269688 от 31.12.15 г</t>
  </si>
  <si>
    <t>итого с 1% (*)</t>
  </si>
  <si>
    <t>Обслуживание ВДГО</t>
  </si>
  <si>
    <t>№ 31/СПСЭЗ0001333 от 31.08.16</t>
  </si>
  <si>
    <t>№ 31/СПСЭЗ0001535 от 30.09.15</t>
  </si>
  <si>
    <t>№ 31/СПСЭЗ0001689 от 31.10.16</t>
  </si>
  <si>
    <t>№ 1912 от 30.11.15 г</t>
  </si>
  <si>
    <t>№ 2065 от 31.12.15 г</t>
  </si>
  <si>
    <t>итого за год</t>
  </si>
  <si>
    <t>итого с 1% (*) за год</t>
  </si>
  <si>
    <t xml:space="preserve">Текущий ремонт </t>
  </si>
  <si>
    <t>Хоз.нужды (краны,резьба,ключи)</t>
  </si>
  <si>
    <t>Ав.отч.№ 189 от 03.07.15 г,Ав.отч.№ 205 от 23.07.15 г,Ав.отч.№ 243 от 25.08.15 г,требование от 23.07.15 г, от 14.07.15 г, от 08.07.15 г, от 10.09.15 г, от 02.07.15 г, от 14.10.15 г</t>
  </si>
  <si>
    <t>+</t>
  </si>
  <si>
    <t xml:space="preserve">ремонт системы канализации </t>
  </si>
  <si>
    <t>Ремонт эл.освещения ( эл.щитовая)</t>
  </si>
  <si>
    <t>ООО"ЭлПром-С" накл.№ 440 от 29.07.15 г</t>
  </si>
  <si>
    <t>Подготовка к отопительному сезону 2015-2016 г</t>
  </si>
  <si>
    <t>ООО"ЦентрСнаб",накл.№ ЦБ-162 от 16.09.15 г</t>
  </si>
  <si>
    <t xml:space="preserve">Освещение </t>
  </si>
  <si>
    <t>требование от 14.10.15 г, от 24.07.15 г, от 17.11.15 г, от 08.12.15 г, от 25.12.15 г</t>
  </si>
  <si>
    <t>проверка вентиляц. каналов и дымоходов</t>
  </si>
  <si>
    <t>ООО2Феникс"- Дог.№ 24 от 24.08.15 г,Акт № 67 от 25.08.15 г</t>
  </si>
  <si>
    <t>Регистрация лиц.счетов</t>
  </si>
  <si>
    <t>Ав.отч.№ 239 от 14.08.15 г</t>
  </si>
  <si>
    <t>Ремонт комнаты уборщиц</t>
  </si>
  <si>
    <t>ремонт стояк  ХВС (кв.93)</t>
  </si>
  <si>
    <t>Ав.отч.№ 243 от 25.08.15 г</t>
  </si>
  <si>
    <t>Ремонт теплоузел ( кран)</t>
  </si>
  <si>
    <t>требование от 29.07.15 г</t>
  </si>
  <si>
    <t>Ремонт крыльца</t>
  </si>
  <si>
    <t>ООО"Железный партнер,накл.№ 000220/001 от 23.09.15 г,требование от 16.10.15 г</t>
  </si>
  <si>
    <t>замена участков трубы лежака, стояков ХВС (ИП)</t>
  </si>
  <si>
    <t>ИП"Дацышин С.П." - Дог.подряда от 17.09.15 г,Акт от 23.09.15 г,требование от 17.09.15 г</t>
  </si>
  <si>
    <t>покраска дверей</t>
  </si>
  <si>
    <t>требование от 13.11.15 г</t>
  </si>
  <si>
    <t>Проведение новогоднего праздника</t>
  </si>
  <si>
    <t>ООО"АртПикник групп" - Дог.№ 155 от 10.12.15 г,Акт № 155 от 30.12.15 г</t>
  </si>
  <si>
    <t>Ремонт системы ХВС ,установка и подключение насоса</t>
  </si>
  <si>
    <t>ООО"ЦентрСнаб"- накл.№ ЦБ-202 от 12.11.15 г,Ав.отч.№ 369 от 16.12.15 г,требование</t>
  </si>
  <si>
    <t>ремонт   канализации (Ритуал)</t>
  </si>
  <si>
    <t>Ав.отч.№ 369 от 16.12.15 г</t>
  </si>
  <si>
    <t>ремонт  водомерного узла</t>
  </si>
  <si>
    <t>Ав.отч.№ 373 от 18.12.15 г</t>
  </si>
  <si>
    <t>Гидродинамическая прочистка системы наружной канализации с механической доочисткой лотков колодцев</t>
  </si>
  <si>
    <t>ООО"Спецсантехсервис"  -Дог. № 636 от 12.08.15г,,Акт от 12.08.15 г</t>
  </si>
  <si>
    <t>итого с 1,0%</t>
  </si>
  <si>
    <t xml:space="preserve">7. Перерасчет за 2015 год. </t>
  </si>
  <si>
    <t>Статьи затрат</t>
  </si>
  <si>
    <t>Стоимость фактических расходов в 2015г.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</si>
  <si>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</si>
  <si>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</si>
  <si>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2015г.</t>
  </si>
  <si>
    <t>пересчет с 1 м2 в мес.(+ к возврату.,-к доначисл)</t>
  </si>
  <si>
    <t>ИП"Дацышин С.П." - Дог.подряда от 20.08.15 г,Акт от 27.08.15 г,Ав.отч.№ 243 от 25.08.15 г,Ав.отч.№ 242 от 20.08.15 г</t>
  </si>
  <si>
    <t>требование от 25.09.15 г,требование от 30.09.15 г, от 07.10.15 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</si>
</sst>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&quot;р.&quot;"/>
    <numFmt numFmtId="166" formatCode="#,##0.00&quot;р.&quot;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0" fillId="0" borderId="0" xfId="0"/>
    <xf numFmtId="0" fontId="6" fillId="0" borderId="0" xfId="0" applyFont="1" applyBorder="1"/>
    <xf numFmtId="0" fontId="8" fillId="0" borderId="0" xfId="0" applyFont="1"/>
    <xf numFmtId="0" fontId="5" fillId="0" borderId="0" xfId="0" applyFont="1" applyFill="1" applyBorder="1"/>
    <xf numFmtId="0" fontId="6" fillId="0" borderId="0" xfId="0" applyFont="1"/>
    <xf numFmtId="0" fontId="5" fillId="0" borderId="0" xfId="0" applyFont="1"/>
    <xf numFmtId="165" fontId="5" fillId="0" borderId="0" xfId="0" applyNumberFormat="1" applyFont="1" applyBorder="1" applyAlignment="1"/>
    <xf numFmtId="165" fontId="6" fillId="0" borderId="0" xfId="0" applyNumberFormat="1" applyFont="1" applyAlignment="1"/>
    <xf numFmtId="0" fontId="9" fillId="0" borderId="1" xfId="0" applyFont="1" applyBorder="1"/>
    <xf numFmtId="4" fontId="9" fillId="0" borderId="1" xfId="0" applyNumberFormat="1" applyFont="1" applyBorder="1"/>
    <xf numFmtId="0" fontId="12" fillId="0" borderId="9" xfId="0" applyFont="1" applyBorder="1"/>
    <xf numFmtId="0" fontId="9" fillId="0" borderId="10" xfId="0" applyFont="1" applyBorder="1"/>
    <xf numFmtId="2" fontId="9" fillId="0" borderId="0" xfId="0" applyNumberFormat="1" applyFont="1"/>
    <xf numFmtId="0" fontId="9" fillId="0" borderId="0" xfId="0" applyFont="1"/>
    <xf numFmtId="0" fontId="12" fillId="0" borderId="0" xfId="0" applyFont="1"/>
    <xf numFmtId="0" fontId="12" fillId="0" borderId="0" xfId="0" applyFont="1" applyFill="1" applyBorder="1"/>
    <xf numFmtId="0" fontId="9" fillId="0" borderId="0" xfId="0" applyFont="1" applyBorder="1"/>
    <xf numFmtId="165" fontId="12" fillId="0" borderId="0" xfId="0" applyNumberFormat="1" applyFont="1" applyBorder="1" applyAlignment="1"/>
    <xf numFmtId="166" fontId="9" fillId="0" borderId="0" xfId="0" applyNumberFormat="1" applyFont="1"/>
    <xf numFmtId="0" fontId="12" fillId="0" borderId="0" xfId="0" applyFont="1" applyBorder="1"/>
    <xf numFmtId="4" fontId="12" fillId="0" borderId="0" xfId="0" applyNumberFormat="1" applyFont="1" applyBorder="1"/>
    <xf numFmtId="4" fontId="9" fillId="0" borderId="0" xfId="0" applyNumberFormat="1" applyFont="1" applyBorder="1"/>
    <xf numFmtId="4" fontId="12" fillId="0" borderId="10" xfId="0" applyNumberFormat="1" applyFont="1" applyBorder="1" applyAlignment="1">
      <alignment horizontal="center"/>
    </xf>
    <xf numFmtId="4" fontId="9" fillId="0" borderId="0" xfId="0" applyNumberFormat="1" applyFont="1"/>
    <xf numFmtId="4" fontId="9" fillId="0" borderId="24" xfId="0" applyNumberFormat="1" applyFont="1" applyBorder="1"/>
    <xf numFmtId="0" fontId="10" fillId="0" borderId="0" xfId="0" applyFont="1"/>
    <xf numFmtId="0" fontId="14" fillId="0" borderId="9" xfId="0" applyFont="1" applyBorder="1"/>
    <xf numFmtId="0" fontId="9" fillId="0" borderId="12" xfId="0" applyFont="1" applyBorder="1" applyAlignment="1">
      <alignment wrapText="1"/>
    </xf>
    <xf numFmtId="4" fontId="9" fillId="0" borderId="19" xfId="0" applyNumberFormat="1" applyFont="1" applyBorder="1"/>
    <xf numFmtId="0" fontId="13" fillId="0" borderId="9" xfId="0" applyFont="1" applyBorder="1"/>
    <xf numFmtId="0" fontId="9" fillId="0" borderId="10" xfId="0" applyFont="1" applyBorder="1" applyAlignment="1">
      <alignment wrapText="1"/>
    </xf>
    <xf numFmtId="4" fontId="8" fillId="0" borderId="0" xfId="0" applyNumberFormat="1" applyFont="1"/>
    <xf numFmtId="0" fontId="7" fillId="0" borderId="25" xfId="0" applyFont="1" applyBorder="1"/>
    <xf numFmtId="0" fontId="12" fillId="0" borderId="28" xfId="0" applyFont="1" applyBorder="1" applyAlignment="1">
      <alignment wrapText="1"/>
    </xf>
    <xf numFmtId="4" fontId="7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Border="1"/>
    <xf numFmtId="165" fontId="9" fillId="0" borderId="0" xfId="0" applyNumberFormat="1" applyFont="1" applyBorder="1"/>
    <xf numFmtId="0" fontId="12" fillId="0" borderId="0" xfId="0" applyFont="1" applyBorder="1" applyAlignment="1">
      <alignment wrapText="1"/>
    </xf>
    <xf numFmtId="165" fontId="12" fillId="0" borderId="0" xfId="0" applyNumberFormat="1" applyFont="1"/>
    <xf numFmtId="164" fontId="12" fillId="0" borderId="0" xfId="0" applyNumberFormat="1" applyFont="1" applyBorder="1" applyAlignment="1"/>
    <xf numFmtId="0" fontId="12" fillId="0" borderId="17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vertical="center"/>
    </xf>
    <xf numFmtId="2" fontId="9" fillId="0" borderId="31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vertical="center"/>
    </xf>
    <xf numFmtId="0" fontId="12" fillId="0" borderId="0" xfId="0" applyFont="1" applyAlignment="1"/>
    <xf numFmtId="2" fontId="9" fillId="0" borderId="1" xfId="0" applyNumberFormat="1" applyFont="1" applyBorder="1" applyAlignment="1">
      <alignment horizontal="center" vertical="center"/>
    </xf>
    <xf numFmtId="0" fontId="9" fillId="0" borderId="18" xfId="0" applyFont="1" applyBorder="1"/>
    <xf numFmtId="2" fontId="9" fillId="0" borderId="8" xfId="0" applyNumberFormat="1" applyFont="1" applyBorder="1" applyAlignment="1">
      <alignment horizontal="center" vertical="center"/>
    </xf>
    <xf numFmtId="0" fontId="18" fillId="0" borderId="0" xfId="0" applyFont="1"/>
    <xf numFmtId="4" fontId="12" fillId="2" borderId="1" xfId="0" applyNumberFormat="1" applyFont="1" applyFill="1" applyBorder="1" applyAlignment="1">
      <alignment vertical="center"/>
    </xf>
    <xf numFmtId="0" fontId="12" fillId="2" borderId="7" xfId="0" applyFont="1" applyFill="1" applyBorder="1"/>
    <xf numFmtId="164" fontId="12" fillId="2" borderId="3" xfId="0" applyNumberFormat="1" applyFont="1" applyFill="1" applyBorder="1"/>
    <xf numFmtId="4" fontId="9" fillId="2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164" fontId="9" fillId="2" borderId="2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" fontId="12" fillId="0" borderId="11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2" fontId="9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8" fillId="0" borderId="0" xfId="0" applyFont="1" applyBorder="1"/>
    <xf numFmtId="4" fontId="18" fillId="0" borderId="0" xfId="0" applyNumberFormat="1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3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165" fontId="9" fillId="0" borderId="1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9" fillId="0" borderId="0" xfId="0" applyFont="1"/>
    <xf numFmtId="0" fontId="9" fillId="0" borderId="0" xfId="0" applyFont="1" applyBorder="1" applyAlignment="1">
      <alignment horizontal="left" wrapText="1"/>
    </xf>
    <xf numFmtId="4" fontId="9" fillId="0" borderId="0" xfId="0" applyNumberFormat="1" applyFont="1" applyBorder="1" applyAlignment="1">
      <alignment vertical="center"/>
    </xf>
    <xf numFmtId="0" fontId="12" fillId="0" borderId="14" xfId="0" applyFont="1" applyBorder="1"/>
    <xf numFmtId="0" fontId="9" fillId="0" borderId="20" xfId="0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0" fontId="11" fillId="0" borderId="16" xfId="0" applyFont="1" applyBorder="1"/>
    <xf numFmtId="164" fontId="12" fillId="0" borderId="11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wrapText="1"/>
    </xf>
    <xf numFmtId="2" fontId="12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14" fillId="2" borderId="10" xfId="0" applyNumberFormat="1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9" fillId="2" borderId="23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0" fontId="9" fillId="0" borderId="20" xfId="0" applyFont="1" applyBorder="1"/>
    <xf numFmtId="164" fontId="7" fillId="0" borderId="4" xfId="0" applyNumberFormat="1" applyFont="1" applyBorder="1"/>
    <xf numFmtId="164" fontId="7" fillId="0" borderId="5" xfId="0" applyNumberFormat="1" applyFont="1" applyBorder="1"/>
    <xf numFmtId="164" fontId="7" fillId="0" borderId="3" xfId="0" applyNumberFormat="1" applyFont="1" applyBorder="1"/>
    <xf numFmtId="0" fontId="10" fillId="0" borderId="11" xfId="0" applyFont="1" applyBorder="1"/>
    <xf numFmtId="1" fontId="9" fillId="0" borderId="19" xfId="0" applyNumberFormat="1" applyFont="1" applyBorder="1"/>
    <xf numFmtId="0" fontId="9" fillId="0" borderId="12" xfId="0" applyFont="1" applyBorder="1" applyAlignment="1">
      <alignment vertical="center" wrapText="1"/>
    </xf>
    <xf numFmtId="4" fontId="12" fillId="2" borderId="11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4" fontId="9" fillId="2" borderId="21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wrapText="1"/>
    </xf>
    <xf numFmtId="4" fontId="9" fillId="2" borderId="33" xfId="0" applyNumberFormat="1" applyFont="1" applyFill="1" applyBorder="1" applyAlignment="1">
      <alignment vertical="center"/>
    </xf>
    <xf numFmtId="4" fontId="9" fillId="0" borderId="14" xfId="0" applyNumberFormat="1" applyFont="1" applyBorder="1"/>
    <xf numFmtId="0" fontId="14" fillId="0" borderId="9" xfId="0" applyFont="1" applyBorder="1" applyAlignment="1">
      <alignment horizontal="left" vertical="center" wrapText="1"/>
    </xf>
    <xf numFmtId="165" fontId="7" fillId="0" borderId="1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wrapText="1"/>
    </xf>
    <xf numFmtId="2" fontId="12" fillId="0" borderId="10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3" fillId="0" borderId="22" xfId="3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4" fontId="9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18" xfId="3" applyNumberFormat="1" applyFont="1" applyBorder="1" applyAlignment="1">
      <alignment vertical="center" wrapText="1"/>
    </xf>
    <xf numFmtId="4" fontId="3" fillId="0" borderId="18" xfId="4" applyNumberFormat="1" applyFont="1" applyBorder="1" applyAlignment="1">
      <alignment vertical="center" wrapText="1"/>
    </xf>
    <xf numFmtId="0" fontId="3" fillId="2" borderId="18" xfId="6" applyNumberFormat="1" applyFont="1" applyFill="1" applyBorder="1" applyAlignment="1">
      <alignment vertical="center" wrapText="1"/>
    </xf>
    <xf numFmtId="0" fontId="3" fillId="0" borderId="18" xfId="5" applyNumberFormat="1" applyFont="1" applyBorder="1" applyAlignment="1">
      <alignment vertical="center" wrapText="1"/>
    </xf>
    <xf numFmtId="0" fontId="0" fillId="0" borderId="19" xfId="0" applyBorder="1"/>
    <xf numFmtId="0" fontId="0" fillId="0" borderId="34" xfId="0" applyBorder="1"/>
    <xf numFmtId="2" fontId="18" fillId="0" borderId="0" xfId="0" applyNumberFormat="1" applyFont="1"/>
    <xf numFmtId="0" fontId="17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0" borderId="22" xfId="5" applyNumberFormat="1" applyFont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4" fontId="9" fillId="2" borderId="23" xfId="0" applyNumberFormat="1" applyFont="1" applyFill="1" applyBorder="1" applyAlignment="1">
      <alignment vertical="center"/>
    </xf>
    <xf numFmtId="0" fontId="3" fillId="0" borderId="20" xfId="5" applyNumberFormat="1" applyFont="1" applyBorder="1" applyAlignment="1">
      <alignment vertical="center" wrapText="1"/>
    </xf>
  </cellXfs>
  <cellStyles count="7">
    <cellStyle name="Обычный" xfId="0" builtinId="0"/>
    <cellStyle name="Обычный 4" xfId="1"/>
    <cellStyle name="Обычный 6" xfId="2"/>
    <cellStyle name="Обычный_Бр.Коростыл.83" xfId="3"/>
    <cellStyle name="Обычный_ОСВ В.пр.15" xfId="4"/>
    <cellStyle name="Обычный_ОСВ Спортив.29" xfId="5"/>
    <cellStyle name="Обычный_ОСВНик,66а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76" workbookViewId="0">
      <selection activeCell="D90" sqref="D90:F90"/>
    </sheetView>
  </sheetViews>
  <sheetFormatPr defaultRowHeight="15"/>
  <cols>
    <col min="1" max="1" width="32" customWidth="1"/>
    <col min="2" max="2" width="27" customWidth="1"/>
    <col min="3" max="3" width="11.28515625" customWidth="1"/>
  </cols>
  <sheetData>
    <row r="1" spans="1:6">
      <c r="A1" s="148" t="s">
        <v>0</v>
      </c>
      <c r="B1" s="148"/>
      <c r="C1" s="148"/>
      <c r="D1" s="148"/>
      <c r="E1" s="14"/>
      <c r="F1" s="55"/>
    </row>
    <row r="2" spans="1:6">
      <c r="A2" s="148" t="s">
        <v>1</v>
      </c>
      <c r="B2" s="148"/>
      <c r="C2" s="148"/>
      <c r="D2" s="148"/>
      <c r="E2" s="14"/>
      <c r="F2" s="14"/>
    </row>
    <row r="3" spans="1:6">
      <c r="A3" s="148" t="s">
        <v>2</v>
      </c>
      <c r="B3" s="148"/>
      <c r="C3" s="148"/>
      <c r="D3" s="148"/>
      <c r="E3" s="14"/>
      <c r="F3" s="14"/>
    </row>
    <row r="4" spans="1:6">
      <c r="A4" s="14"/>
      <c r="B4" s="14"/>
      <c r="C4" s="14"/>
      <c r="D4" s="14"/>
      <c r="E4" s="14"/>
      <c r="F4" s="14"/>
    </row>
    <row r="5" spans="1:6">
      <c r="A5" s="15" t="s">
        <v>3</v>
      </c>
      <c r="B5" s="15"/>
      <c r="C5" s="14"/>
      <c r="D5" s="14"/>
      <c r="E5" s="14"/>
      <c r="F5" s="14"/>
    </row>
    <row r="6" spans="1:6" ht="15.75" thickBot="1">
      <c r="A6" s="15" t="s">
        <v>4</v>
      </c>
      <c r="B6" s="15"/>
      <c r="C6" s="14"/>
      <c r="D6" s="14"/>
      <c r="E6" s="14"/>
      <c r="F6" s="14"/>
    </row>
    <row r="7" spans="1:6" ht="15.75" thickBot="1">
      <c r="A7" s="83"/>
      <c r="B7" s="85" t="s">
        <v>5</v>
      </c>
      <c r="C7" s="20"/>
      <c r="D7" s="20"/>
      <c r="E7" s="14"/>
      <c r="F7" s="14"/>
    </row>
    <row r="8" spans="1:6">
      <c r="A8" s="84" t="s">
        <v>6</v>
      </c>
      <c r="B8" s="108">
        <v>4180.2</v>
      </c>
      <c r="C8" s="82"/>
      <c r="D8" s="17"/>
      <c r="E8" s="14"/>
      <c r="F8" s="14"/>
    </row>
    <row r="9" spans="1:6" ht="15.75" thickBot="1">
      <c r="A9" s="33" t="s">
        <v>7</v>
      </c>
      <c r="B9" s="109">
        <v>2478.3000000000002</v>
      </c>
      <c r="C9" s="81"/>
      <c r="D9" s="17"/>
      <c r="E9" s="14"/>
      <c r="F9" s="14"/>
    </row>
    <row r="10" spans="1:6" ht="15.75" thickBot="1">
      <c r="A10" s="83" t="s">
        <v>8</v>
      </c>
      <c r="B10" s="110">
        <v>6658.5</v>
      </c>
      <c r="C10" s="20"/>
      <c r="D10" s="20"/>
      <c r="E10" s="14"/>
      <c r="F10" s="14"/>
    </row>
    <row r="11" spans="1:6">
      <c r="A11" s="51"/>
      <c r="B11" s="17"/>
      <c r="C11" s="17"/>
      <c r="D11" s="17"/>
      <c r="E11" s="14"/>
      <c r="F11" s="14"/>
    </row>
    <row r="12" spans="1:6">
      <c r="A12" s="15" t="s">
        <v>9</v>
      </c>
      <c r="B12" s="15"/>
      <c r="C12" s="14"/>
      <c r="D12" s="14"/>
      <c r="E12" s="14"/>
      <c r="F12" s="14"/>
    </row>
    <row r="13" spans="1:6" ht="15.75" thickBot="1">
      <c r="A13" s="14"/>
      <c r="B13" s="14"/>
      <c r="C13" s="14"/>
      <c r="D13" s="14"/>
      <c r="E13" s="14"/>
      <c r="F13" s="14"/>
    </row>
    <row r="14" spans="1:6" ht="39" thickBot="1">
      <c r="A14" s="79" t="s">
        <v>10</v>
      </c>
      <c r="B14" s="80" t="s">
        <v>11</v>
      </c>
      <c r="C14" s="47" t="s">
        <v>12</v>
      </c>
      <c r="D14" s="1"/>
      <c r="E14" s="36"/>
      <c r="F14" s="14"/>
    </row>
    <row r="15" spans="1:6">
      <c r="A15" s="122" t="s">
        <v>13</v>
      </c>
      <c r="B15" s="133">
        <v>5.0999999999999996</v>
      </c>
      <c r="C15" s="48">
        <v>5.0999999999999996</v>
      </c>
      <c r="D15" s="1"/>
      <c r="E15" s="139"/>
      <c r="F15" s="14"/>
    </row>
    <row r="16" spans="1:6">
      <c r="A16" s="77" t="s">
        <v>14</v>
      </c>
      <c r="B16" s="78">
        <v>18.440000000000001</v>
      </c>
      <c r="C16" s="48">
        <v>18.440000000000001</v>
      </c>
      <c r="D16" s="1"/>
      <c r="E16" s="86"/>
      <c r="F16" s="14"/>
    </row>
    <row r="17" spans="1:6">
      <c r="A17" s="125" t="s">
        <v>15</v>
      </c>
      <c r="B17" s="56">
        <v>0.3</v>
      </c>
      <c r="C17" s="48">
        <v>0.3</v>
      </c>
      <c r="D17" s="1"/>
      <c r="E17" s="86"/>
      <c r="F17" s="14"/>
    </row>
    <row r="18" spans="1:6" ht="25.5">
      <c r="A18" s="125" t="s">
        <v>16</v>
      </c>
      <c r="B18" s="56">
        <v>1.3</v>
      </c>
      <c r="C18" s="48">
        <v>1.3</v>
      </c>
      <c r="D18" s="1"/>
      <c r="E18" s="86"/>
      <c r="F18" s="14"/>
    </row>
    <row r="19" spans="1:6" ht="26.25" thickBot="1">
      <c r="A19" s="128" t="s">
        <v>17</v>
      </c>
      <c r="B19" s="58">
        <v>0.87</v>
      </c>
      <c r="C19" s="48">
        <v>0.87</v>
      </c>
      <c r="D19" s="1"/>
      <c r="E19" s="86"/>
      <c r="F19" s="14"/>
    </row>
    <row r="20" spans="1:6" ht="15.75" thickBot="1">
      <c r="A20" s="131" t="s">
        <v>18</v>
      </c>
      <c r="B20" s="132">
        <v>26.01</v>
      </c>
      <c r="C20" s="130">
        <v>26.01</v>
      </c>
      <c r="D20" s="1"/>
      <c r="E20" s="87"/>
      <c r="F20" s="14"/>
    </row>
    <row r="21" spans="1:6">
      <c r="A21" s="1"/>
      <c r="B21" s="1"/>
      <c r="C21" s="1"/>
      <c r="D21" s="1"/>
      <c r="E21" s="87"/>
      <c r="F21" s="14"/>
    </row>
    <row r="22" spans="1:6">
      <c r="A22" s="136" t="s">
        <v>19</v>
      </c>
      <c r="B22" s="100"/>
      <c r="C22" s="100"/>
      <c r="D22" s="100"/>
      <c r="E22" s="87"/>
      <c r="F22" s="14"/>
    </row>
    <row r="23" spans="1:6">
      <c r="A23" s="1"/>
      <c r="B23" s="1"/>
      <c r="C23" s="100"/>
      <c r="D23" s="100"/>
      <c r="E23" s="87"/>
      <c r="F23" s="14"/>
    </row>
    <row r="24" spans="1:6">
      <c r="A24" s="99"/>
      <c r="B24" s="100"/>
      <c r="C24" s="100"/>
      <c r="D24" s="100"/>
      <c r="E24" s="87"/>
      <c r="F24" s="14"/>
    </row>
    <row r="25" spans="1:6" ht="36">
      <c r="A25" s="70" t="s">
        <v>20</v>
      </c>
      <c r="B25" s="60">
        <v>1384542.18</v>
      </c>
      <c r="C25" s="100"/>
      <c r="D25" s="100"/>
      <c r="E25" s="87"/>
      <c r="F25" s="14"/>
    </row>
    <row r="26" spans="1:6" ht="25.5">
      <c r="A26" s="90" t="s">
        <v>21</v>
      </c>
      <c r="B26" s="60">
        <v>622533.64</v>
      </c>
      <c r="C26" s="100"/>
      <c r="D26" s="100"/>
      <c r="E26" s="87"/>
      <c r="F26" s="14"/>
    </row>
    <row r="27" spans="1:6">
      <c r="A27" s="100"/>
      <c r="B27" s="100"/>
      <c r="C27" s="1"/>
      <c r="D27" s="100"/>
      <c r="E27" s="87"/>
      <c r="F27" s="14"/>
    </row>
    <row r="28" spans="1:6">
      <c r="A28" s="32" t="s">
        <v>22</v>
      </c>
      <c r="B28" s="71"/>
      <c r="C28" s="100"/>
      <c r="D28" s="100"/>
      <c r="E28" s="87"/>
      <c r="F28" s="14"/>
    </row>
    <row r="29" spans="1:6" ht="29.25">
      <c r="A29" s="120" t="s">
        <v>23</v>
      </c>
      <c r="B29" s="35">
        <v>0</v>
      </c>
      <c r="C29" s="100"/>
      <c r="D29" s="100"/>
      <c r="E29" s="87"/>
      <c r="F29" s="14"/>
    </row>
    <row r="30" spans="1:6" ht="29.25">
      <c r="A30" s="120" t="s">
        <v>24</v>
      </c>
      <c r="B30" s="35">
        <v>762008.54</v>
      </c>
      <c r="C30" s="100"/>
      <c r="D30" s="100"/>
      <c r="E30" s="87"/>
      <c r="F30" s="14"/>
    </row>
    <row r="31" spans="1:6">
      <c r="A31" s="100"/>
      <c r="B31" s="100"/>
      <c r="C31" s="100"/>
      <c r="D31" s="100"/>
      <c r="E31" s="87"/>
      <c r="F31" s="14"/>
    </row>
    <row r="32" spans="1:6">
      <c r="A32" s="100"/>
      <c r="B32" s="100"/>
      <c r="C32" s="100"/>
      <c r="D32" s="100"/>
      <c r="E32" s="87"/>
      <c r="F32" s="14"/>
    </row>
    <row r="33" spans="1:6">
      <c r="A33" s="100"/>
      <c r="B33" s="100"/>
      <c r="C33" s="100"/>
      <c r="D33" s="14"/>
      <c r="E33" s="14"/>
      <c r="F33" s="14"/>
    </row>
    <row r="34" spans="1:6" ht="16.5" thickBot="1">
      <c r="A34" s="6" t="s">
        <v>25</v>
      </c>
      <c r="B34" s="5"/>
      <c r="C34" s="5"/>
      <c r="D34" s="5"/>
      <c r="E34" s="1"/>
      <c r="F34" s="64"/>
    </row>
    <row r="35" spans="1:6">
      <c r="A35" s="94" t="s">
        <v>26</v>
      </c>
      <c r="B35" s="151" t="s">
        <v>27</v>
      </c>
      <c r="C35" s="151" t="s">
        <v>28</v>
      </c>
      <c r="D35" s="149" t="s">
        <v>29</v>
      </c>
      <c r="E35" s="126"/>
      <c r="F35" s="127"/>
    </row>
    <row r="36" spans="1:6" ht="15.75" thickBot="1">
      <c r="A36" s="97" t="s">
        <v>30</v>
      </c>
      <c r="B36" s="152"/>
      <c r="C36" s="152"/>
      <c r="D36" s="150"/>
      <c r="E36" s="126"/>
      <c r="F36" s="127"/>
    </row>
    <row r="37" spans="1:6" ht="15.75" thickBot="1">
      <c r="A37" s="95" t="s">
        <v>35</v>
      </c>
      <c r="B37" s="49" t="s">
        <v>36</v>
      </c>
      <c r="C37" s="54">
        <v>326049.03999999998</v>
      </c>
      <c r="D37" s="96">
        <v>223.554</v>
      </c>
      <c r="E37" s="126"/>
      <c r="F37" s="127"/>
    </row>
    <row r="38" spans="1:6" ht="15.75" thickBot="1">
      <c r="A38" s="68" t="s">
        <v>37</v>
      </c>
      <c r="B38" s="69"/>
      <c r="C38" s="102">
        <v>326049.03999999998</v>
      </c>
      <c r="D38" s="72">
        <v>223.554</v>
      </c>
      <c r="E38" s="126"/>
      <c r="F38" s="127"/>
    </row>
    <row r="39" spans="1:6">
      <c r="A39" s="138"/>
      <c r="B39" s="105"/>
      <c r="C39" s="147"/>
      <c r="D39" s="3"/>
      <c r="E39" s="1"/>
      <c r="F39" s="127"/>
    </row>
    <row r="40" spans="1:6" ht="16.5" thickBot="1">
      <c r="A40" s="4"/>
      <c r="B40" s="2"/>
      <c r="C40" s="7"/>
      <c r="D40" s="2"/>
      <c r="E40" s="147"/>
      <c r="F40" s="5"/>
    </row>
    <row r="41" spans="1:6" ht="16.5" thickBot="1">
      <c r="A41" s="30" t="s">
        <v>38</v>
      </c>
      <c r="B41" s="88" t="s">
        <v>39</v>
      </c>
      <c r="C41" s="89" t="s">
        <v>40</v>
      </c>
      <c r="D41" s="53" t="s">
        <v>41</v>
      </c>
      <c r="E41" s="126"/>
      <c r="F41" s="5"/>
    </row>
    <row r="42" spans="1:6" ht="15.75">
      <c r="A42" s="57" t="s">
        <v>31</v>
      </c>
      <c r="B42" s="9" t="s">
        <v>42</v>
      </c>
      <c r="C42" s="10">
        <v>2676.32</v>
      </c>
      <c r="D42" s="112">
        <v>778</v>
      </c>
      <c r="E42" s="126"/>
      <c r="F42" s="5"/>
    </row>
    <row r="43" spans="1:6" ht="15.75">
      <c r="A43" s="57" t="s">
        <v>32</v>
      </c>
      <c r="B43" s="9" t="s">
        <v>43</v>
      </c>
      <c r="C43" s="10">
        <v>2676.32</v>
      </c>
      <c r="D43" s="112">
        <v>778</v>
      </c>
      <c r="E43" s="91"/>
      <c r="F43" s="5"/>
    </row>
    <row r="44" spans="1:6" ht="15.75">
      <c r="A44" s="57" t="s">
        <v>33</v>
      </c>
      <c r="B44" s="9" t="s">
        <v>44</v>
      </c>
      <c r="C44" s="10">
        <v>2676.32</v>
      </c>
      <c r="D44" s="112">
        <v>778</v>
      </c>
      <c r="E44" s="91"/>
      <c r="F44" s="5"/>
    </row>
    <row r="45" spans="1:6" ht="15.75">
      <c r="A45" s="57" t="s">
        <v>34</v>
      </c>
      <c r="B45" s="9" t="s">
        <v>45</v>
      </c>
      <c r="C45" s="10">
        <v>2676.32</v>
      </c>
      <c r="D45" s="112">
        <v>778</v>
      </c>
      <c r="E45" s="91"/>
      <c r="F45" s="5"/>
    </row>
    <row r="46" spans="1:6" ht="16.5" thickBot="1">
      <c r="A46" s="107" t="s">
        <v>35</v>
      </c>
      <c r="B46" s="9" t="s">
        <v>46</v>
      </c>
      <c r="C46" s="10">
        <v>2676.32</v>
      </c>
      <c r="D46" s="112">
        <v>778</v>
      </c>
      <c r="E46" s="91"/>
      <c r="F46" s="5"/>
    </row>
    <row r="47" spans="1:6" ht="16.5" thickBot="1">
      <c r="A47" s="27" t="s">
        <v>37</v>
      </c>
      <c r="B47" s="37"/>
      <c r="C47" s="103">
        <v>13381.6</v>
      </c>
      <c r="D47" s="98">
        <v>3890</v>
      </c>
      <c r="E47" s="91"/>
      <c r="F47" s="5"/>
    </row>
    <row r="48" spans="1:6" ht="16.5" thickBot="1">
      <c r="A48" s="27" t="s">
        <v>47</v>
      </c>
      <c r="B48" s="37"/>
      <c r="C48" s="23">
        <v>13515.416000000001</v>
      </c>
      <c r="D48" s="111"/>
      <c r="E48" s="26"/>
      <c r="F48" s="5"/>
    </row>
    <row r="49" spans="1:6" ht="16.5" thickBot="1">
      <c r="A49" s="5"/>
      <c r="B49" s="5"/>
      <c r="C49" s="8"/>
      <c r="D49" s="5"/>
      <c r="E49" s="5"/>
      <c r="F49" s="5"/>
    </row>
    <row r="50" spans="1:6" ht="15.75" thickBot="1">
      <c r="A50" s="123" t="s">
        <v>48</v>
      </c>
      <c r="B50" s="115" t="s">
        <v>39</v>
      </c>
      <c r="C50" s="116" t="s">
        <v>40</v>
      </c>
      <c r="D50" s="14"/>
      <c r="E50" s="101"/>
      <c r="F50" s="17"/>
    </row>
    <row r="51" spans="1:6">
      <c r="A51" s="57" t="s">
        <v>31</v>
      </c>
      <c r="B51" s="134" t="s">
        <v>49</v>
      </c>
      <c r="C51" s="29">
        <v>7400.45</v>
      </c>
      <c r="D51" s="14"/>
      <c r="E51" s="14"/>
      <c r="F51" s="14"/>
    </row>
    <row r="52" spans="1:6">
      <c r="A52" s="57" t="s">
        <v>32</v>
      </c>
      <c r="B52" s="134" t="s">
        <v>50</v>
      </c>
      <c r="C52" s="29">
        <v>7400.45</v>
      </c>
      <c r="D52" s="14"/>
      <c r="E52" s="14"/>
      <c r="F52" s="14"/>
    </row>
    <row r="53" spans="1:6">
      <c r="A53" s="57" t="s">
        <v>33</v>
      </c>
      <c r="B53" s="134" t="s">
        <v>51</v>
      </c>
      <c r="C53" s="29">
        <v>7400.45</v>
      </c>
      <c r="D53" s="24"/>
      <c r="E53" s="14"/>
      <c r="F53" s="24"/>
    </row>
    <row r="54" spans="1:6">
      <c r="A54" s="57" t="s">
        <v>34</v>
      </c>
      <c r="B54" s="28" t="s">
        <v>52</v>
      </c>
      <c r="C54" s="29">
        <v>7400.45</v>
      </c>
      <c r="D54" s="13"/>
      <c r="E54" s="14"/>
      <c r="F54" s="13"/>
    </row>
    <row r="55" spans="1:6" ht="15.75" thickBot="1">
      <c r="A55" s="107" t="s">
        <v>35</v>
      </c>
      <c r="B55" s="28" t="s">
        <v>53</v>
      </c>
      <c r="C55" s="29">
        <v>7400.45</v>
      </c>
      <c r="D55" s="146">
        <v>1.111429000525644</v>
      </c>
      <c r="E55" s="14"/>
      <c r="F55" s="13"/>
    </row>
    <row r="56" spans="1:6" ht="15.75" thickBot="1">
      <c r="A56" s="11" t="s">
        <v>54</v>
      </c>
      <c r="B56" s="12"/>
      <c r="C56" s="114">
        <v>37002.25</v>
      </c>
      <c r="D56" s="40"/>
      <c r="E56" s="19"/>
      <c r="F56" s="40"/>
    </row>
    <row r="57" spans="1:6" ht="15.75" thickBot="1">
      <c r="A57" s="42" t="s">
        <v>55</v>
      </c>
      <c r="B57" s="34"/>
      <c r="C57" s="73">
        <v>37372.272499999999</v>
      </c>
      <c r="D57" s="40"/>
      <c r="E57" s="14"/>
      <c r="F57" s="40"/>
    </row>
    <row r="58" spans="1:6">
      <c r="A58" s="16"/>
      <c r="B58" s="39"/>
      <c r="C58" s="18"/>
      <c r="D58" s="14"/>
      <c r="E58" s="14"/>
      <c r="F58" s="14"/>
    </row>
    <row r="59" spans="1:6" ht="15.75" thickBot="1">
      <c r="A59" s="16"/>
      <c r="B59" s="39"/>
      <c r="C59" s="18"/>
      <c r="D59" s="14"/>
      <c r="E59" s="14"/>
      <c r="F59" s="14"/>
    </row>
    <row r="60" spans="1:6" ht="15.75" thickBot="1">
      <c r="A60" s="11" t="s">
        <v>56</v>
      </c>
      <c r="B60" s="31"/>
      <c r="C60" s="124" t="s">
        <v>40</v>
      </c>
      <c r="D60" s="22"/>
      <c r="E60" s="14"/>
      <c r="F60" s="14"/>
    </row>
    <row r="61" spans="1:6" ht="89.25">
      <c r="A61" s="135" t="s">
        <v>57</v>
      </c>
      <c r="B61" s="113" t="s">
        <v>58</v>
      </c>
      <c r="C61" s="104">
        <f>771+1800+170+180+857.7+1198</f>
        <v>4976.7</v>
      </c>
      <c r="D61" s="93"/>
      <c r="E61" s="59" t="s">
        <v>59</v>
      </c>
      <c r="F61" s="14"/>
    </row>
    <row r="62" spans="1:6" ht="48">
      <c r="A62" s="142" t="s">
        <v>90</v>
      </c>
      <c r="B62" s="90" t="s">
        <v>91</v>
      </c>
      <c r="C62" s="106">
        <v>19800</v>
      </c>
      <c r="D62" s="93"/>
      <c r="E62" s="59"/>
      <c r="F62" s="14"/>
    </row>
    <row r="63" spans="1:6" ht="63.75">
      <c r="A63" s="153" t="s">
        <v>60</v>
      </c>
      <c r="B63" s="154" t="s">
        <v>100</v>
      </c>
      <c r="C63" s="155">
        <f>22474+2290+400</f>
        <v>25164</v>
      </c>
      <c r="D63" s="22"/>
      <c r="E63" s="59"/>
      <c r="F63" s="14"/>
    </row>
    <row r="64" spans="1:6" ht="25.5">
      <c r="A64" s="143" t="s">
        <v>61</v>
      </c>
      <c r="B64" s="90" t="s">
        <v>62</v>
      </c>
      <c r="C64" s="106">
        <v>4104</v>
      </c>
      <c r="D64" s="93"/>
      <c r="E64" s="59"/>
      <c r="F64" s="14"/>
    </row>
    <row r="65" spans="1:6" ht="25.5">
      <c r="A65" s="141" t="s">
        <v>63</v>
      </c>
      <c r="B65" s="90" t="s">
        <v>64</v>
      </c>
      <c r="C65" s="117">
        <v>12632.53</v>
      </c>
      <c r="D65" s="22"/>
      <c r="E65" s="59"/>
      <c r="F65" s="14"/>
    </row>
    <row r="66" spans="1:6" ht="38.25">
      <c r="A66" s="143" t="s">
        <v>65</v>
      </c>
      <c r="B66" s="90" t="s">
        <v>66</v>
      </c>
      <c r="C66" s="106"/>
      <c r="D66" s="93">
        <f>1048.4+634</f>
        <v>1682.4</v>
      </c>
      <c r="E66" s="59"/>
      <c r="F66" s="14"/>
    </row>
    <row r="67" spans="1:6" ht="38.25">
      <c r="A67" s="140" t="s">
        <v>67</v>
      </c>
      <c r="B67" s="90" t="s">
        <v>68</v>
      </c>
      <c r="C67" s="106">
        <v>17000</v>
      </c>
      <c r="D67" s="137"/>
      <c r="E67" s="59"/>
      <c r="F67" s="14"/>
    </row>
    <row r="68" spans="1:6">
      <c r="A68" s="143" t="s">
        <v>69</v>
      </c>
      <c r="B68" s="90" t="s">
        <v>70</v>
      </c>
      <c r="C68" s="106">
        <v>9880</v>
      </c>
      <c r="D68" s="137"/>
      <c r="E68" s="59"/>
      <c r="F68" s="14"/>
    </row>
    <row r="69" spans="1:6" ht="38.25">
      <c r="A69" s="143" t="s">
        <v>71</v>
      </c>
      <c r="B69" s="90" t="s">
        <v>101</v>
      </c>
      <c r="C69" s="106">
        <f>1142+2906.5</f>
        <v>4048.5</v>
      </c>
      <c r="D69" s="137"/>
      <c r="E69" s="59"/>
      <c r="F69" s="14"/>
    </row>
    <row r="70" spans="1:6">
      <c r="A70" s="143" t="s">
        <v>72</v>
      </c>
      <c r="B70" s="90" t="s">
        <v>73</v>
      </c>
      <c r="C70" s="106">
        <v>1870</v>
      </c>
      <c r="D70" s="22"/>
      <c r="E70" s="59"/>
      <c r="F70" s="14"/>
    </row>
    <row r="71" spans="1:6">
      <c r="A71" s="143" t="s">
        <v>74</v>
      </c>
      <c r="B71" s="90" t="s">
        <v>75</v>
      </c>
      <c r="C71" s="144"/>
      <c r="D71" s="22">
        <v>110</v>
      </c>
      <c r="E71" s="59"/>
      <c r="F71" s="14"/>
    </row>
    <row r="72" spans="1:6" ht="51">
      <c r="A72" s="143" t="s">
        <v>76</v>
      </c>
      <c r="B72" s="76" t="s">
        <v>77</v>
      </c>
      <c r="C72" s="121">
        <f>2283.94+30</f>
        <v>2313.94</v>
      </c>
      <c r="D72" s="22"/>
      <c r="E72" s="59"/>
      <c r="F72" s="14"/>
    </row>
    <row r="73" spans="1:6" ht="51">
      <c r="A73" s="143" t="s">
        <v>78</v>
      </c>
      <c r="B73" s="90" t="s">
        <v>79</v>
      </c>
      <c r="C73" s="106">
        <f>15171+6784.55</f>
        <v>21955.55</v>
      </c>
      <c r="D73" s="1"/>
      <c r="E73" s="59"/>
      <c r="F73" s="14"/>
    </row>
    <row r="74" spans="1:6">
      <c r="A74" s="143" t="s">
        <v>80</v>
      </c>
      <c r="B74" s="90" t="s">
        <v>81</v>
      </c>
      <c r="C74" s="145"/>
      <c r="D74" s="1">
        <v>324.49</v>
      </c>
      <c r="E74" s="59"/>
      <c r="F74" s="14"/>
    </row>
    <row r="75" spans="1:6" ht="38.25">
      <c r="A75" s="142" t="s">
        <v>82</v>
      </c>
      <c r="B75" s="90" t="s">
        <v>83</v>
      </c>
      <c r="C75" s="106"/>
      <c r="D75" s="93">
        <v>10395</v>
      </c>
      <c r="E75" s="59"/>
      <c r="F75" s="14"/>
    </row>
    <row r="76" spans="1:6" ht="51">
      <c r="A76" s="143" t="s">
        <v>84</v>
      </c>
      <c r="B76" s="90" t="s">
        <v>85</v>
      </c>
      <c r="C76" s="106">
        <f>127.6+900+37154</f>
        <v>38181.599999999999</v>
      </c>
      <c r="D76" s="93"/>
      <c r="E76" s="59"/>
      <c r="F76" s="14"/>
    </row>
    <row r="77" spans="1:6">
      <c r="A77" s="143" t="s">
        <v>86</v>
      </c>
      <c r="B77" s="90" t="s">
        <v>87</v>
      </c>
      <c r="C77" s="106">
        <v>715</v>
      </c>
      <c r="D77" s="93"/>
      <c r="E77" s="59"/>
      <c r="F77" s="14"/>
    </row>
    <row r="78" spans="1:6" ht="15.75" thickBot="1">
      <c r="A78" s="156" t="s">
        <v>88</v>
      </c>
      <c r="B78" s="76" t="s">
        <v>89</v>
      </c>
      <c r="C78" s="117">
        <v>800</v>
      </c>
      <c r="D78" s="93"/>
      <c r="E78" s="59"/>
      <c r="F78" s="14"/>
    </row>
    <row r="79" spans="1:6" ht="15.75" thickBot="1">
      <c r="A79" s="74" t="s">
        <v>18</v>
      </c>
      <c r="B79" s="75"/>
      <c r="C79" s="46">
        <f>SUM(C61:C78)</f>
        <v>163441.82</v>
      </c>
      <c r="D79" s="22">
        <f>SUM(D61:D75)</f>
        <v>12511.89</v>
      </c>
      <c r="E79" s="59"/>
      <c r="F79" s="14"/>
    </row>
    <row r="80" spans="1:6" ht="15.75" thickBot="1">
      <c r="A80" s="74" t="s">
        <v>92</v>
      </c>
      <c r="B80" s="75"/>
      <c r="C80" s="46">
        <f>C79*1.01</f>
        <v>165076.23820000002</v>
      </c>
      <c r="D80" s="22"/>
      <c r="E80" s="59"/>
      <c r="F80" s="14"/>
    </row>
    <row r="81" spans="1:6">
      <c r="A81" s="92"/>
      <c r="B81" s="52"/>
      <c r="C81" s="38"/>
      <c r="D81" s="14"/>
      <c r="E81" s="14"/>
      <c r="F81" s="14"/>
    </row>
    <row r="82" spans="1:6">
      <c r="A82" s="16"/>
      <c r="B82" s="20"/>
      <c r="C82" s="41"/>
      <c r="D82" s="14"/>
      <c r="E82" s="14"/>
      <c r="F82" s="14"/>
    </row>
    <row r="83" spans="1:6">
      <c r="A83" s="15" t="s">
        <v>93</v>
      </c>
      <c r="B83" s="14"/>
      <c r="C83" s="14"/>
      <c r="D83" s="14"/>
      <c r="E83" s="14"/>
      <c r="F83" s="14"/>
    </row>
    <row r="84" spans="1:6" ht="15.75" thickBot="1">
      <c r="A84" s="14"/>
      <c r="B84" s="14"/>
      <c r="C84" s="14"/>
      <c r="D84" s="14"/>
      <c r="E84" s="14"/>
      <c r="F84" s="14"/>
    </row>
    <row r="85" spans="1:6" ht="84.75" thickBot="1">
      <c r="A85" s="43" t="s">
        <v>94</v>
      </c>
      <c r="B85" s="43" t="s">
        <v>95</v>
      </c>
      <c r="C85" s="44" t="s">
        <v>96</v>
      </c>
      <c r="D85" s="45" t="s">
        <v>97</v>
      </c>
      <c r="E85" s="43" t="s">
        <v>98</v>
      </c>
      <c r="F85" s="118" t="s">
        <v>99</v>
      </c>
    </row>
    <row r="86" spans="1:6">
      <c r="A86" s="125" t="s">
        <v>15</v>
      </c>
      <c r="B86" s="65">
        <v>0</v>
      </c>
      <c r="C86" s="63">
        <v>6658.5</v>
      </c>
      <c r="D86" s="63">
        <v>0</v>
      </c>
      <c r="E86" s="119">
        <v>0.3</v>
      </c>
      <c r="F86" s="50">
        <v>0.3</v>
      </c>
    </row>
    <row r="87" spans="1:6" ht="25.5">
      <c r="A87" s="125" t="s">
        <v>16</v>
      </c>
      <c r="B87" s="65">
        <v>0</v>
      </c>
      <c r="C87" s="63">
        <v>4180.2</v>
      </c>
      <c r="D87" s="63">
        <v>0</v>
      </c>
      <c r="E87" s="119">
        <v>1.3</v>
      </c>
      <c r="F87" s="50">
        <v>1.3</v>
      </c>
    </row>
    <row r="88" spans="1:6" ht="25.5">
      <c r="A88" s="129" t="s">
        <v>17</v>
      </c>
      <c r="B88" s="65">
        <v>37372.272499999999</v>
      </c>
      <c r="C88" s="63">
        <v>6658.5</v>
      </c>
      <c r="D88" s="63">
        <v>1.1225432905309003</v>
      </c>
      <c r="E88" s="119">
        <v>0.87</v>
      </c>
      <c r="F88" s="50">
        <v>-0.2525432905309003</v>
      </c>
    </row>
    <row r="89" spans="1:6" ht="15.75" thickBot="1">
      <c r="A89" s="25" t="s">
        <v>13</v>
      </c>
      <c r="B89" s="65">
        <f>C80</f>
        <v>165076.23820000002</v>
      </c>
      <c r="C89" s="63">
        <v>6658.5</v>
      </c>
      <c r="D89" s="63">
        <f>B89/C89/6</f>
        <v>4.1319676153287785</v>
      </c>
      <c r="E89" s="119">
        <v>5.0999999999999996</v>
      </c>
      <c r="F89" s="50">
        <f>E89-D89</f>
        <v>0.9680323846712211</v>
      </c>
    </row>
    <row r="90" spans="1:6" ht="15.75" thickBot="1">
      <c r="A90" s="61" t="s">
        <v>18</v>
      </c>
      <c r="B90" s="62"/>
      <c r="C90" s="66"/>
      <c r="D90" s="67">
        <f>SUM(D86:D89)</f>
        <v>5.2545109058596786</v>
      </c>
      <c r="E90" s="67">
        <f t="shared" ref="E90:F90" si="0">SUM(E86:E89)</f>
        <v>7.57</v>
      </c>
      <c r="F90" s="67">
        <f t="shared" si="0"/>
        <v>2.3154890941403208</v>
      </c>
    </row>
    <row r="91" spans="1:6">
      <c r="A91" s="21"/>
      <c r="B91" s="21"/>
      <c r="C91" s="21"/>
      <c r="D91" s="21"/>
      <c r="E91" s="21"/>
      <c r="F91" s="21"/>
    </row>
  </sheetData>
  <mergeCells count="6">
    <mergeCell ref="A1:D1"/>
    <mergeCell ref="A2:D2"/>
    <mergeCell ref="A3:D3"/>
    <mergeCell ref="D35:D36"/>
    <mergeCell ref="C35:C36"/>
    <mergeCell ref="B35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2016-03-17T12:29:31Z</dcterms:created>
  <dcterms:modified xsi:type="dcterms:W3CDTF">2016-03-21T09:43:25Z</dcterms:modified>
</cp:coreProperties>
</file>