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3" i="1"/>
  <c r="E75"/>
  <c r="F75"/>
  <c r="D75"/>
  <c r="D73"/>
  <c r="B73"/>
  <c r="C60"/>
  <c r="C56"/>
  <c r="C62" s="1"/>
  <c r="C63" s="1"/>
  <c r="D55"/>
  <c r="D54"/>
  <c r="D62" s="1"/>
</calcChain>
</file>

<file path=xl/sharedStrings.xml><?xml version="1.0" encoding="utf-8"?>
<sst xmlns="http://schemas.openxmlformats.org/spreadsheetml/2006/main" count="94" uniqueCount="81">
  <si>
    <t xml:space="preserve">ООО "Коммунальная компания "Наш дом" </t>
  </si>
  <si>
    <t>Жилой дом по ул. Спортивная,23</t>
  </si>
  <si>
    <t>Отчет за 2015 год.</t>
  </si>
  <si>
    <t>1. Сведения о доме:</t>
  </si>
  <si>
    <t>с 01.07.205 г</t>
  </si>
  <si>
    <t>Площадь дома , кв. м</t>
  </si>
  <si>
    <t>кол-во жилых метров</t>
  </si>
  <si>
    <t>кол-во нежилых метров</t>
  </si>
  <si>
    <t>Итого общая площадь</t>
  </si>
  <si>
    <t>2. Ставки коммунальных платежей действовавших в 2015 г.</t>
  </si>
  <si>
    <t>Перечень коммунальных услуг</t>
  </si>
  <si>
    <t>Ставка с 01.07.15 г</t>
  </si>
  <si>
    <t>Средне-годовая ставка</t>
  </si>
  <si>
    <t>Текущий ремонт</t>
  </si>
  <si>
    <t xml:space="preserve">Техническое обслуживание </t>
  </si>
  <si>
    <t>Механизированная очистка двора</t>
  </si>
  <si>
    <t>Вывоз ТБО и КГО (дератизация,дезинсекция)</t>
  </si>
  <si>
    <t>Обслуживание (ВДГО) газового хоз-ва</t>
  </si>
  <si>
    <t>Поверка счетчиков</t>
  </si>
  <si>
    <t>Итого</t>
  </si>
  <si>
    <t>3. Доходы</t>
  </si>
  <si>
    <t>Начислено коммунальных платежей к уплате собственникам дома в 2015 г.</t>
  </si>
  <si>
    <t>Оплачено собственниками дома в 2015  г.</t>
  </si>
  <si>
    <t>4. Должники</t>
  </si>
  <si>
    <t>Долги собственников на начало 2015 г.</t>
  </si>
  <si>
    <t>Долги собственников на конец 2015 г.</t>
  </si>
  <si>
    <t>5. Расходы:</t>
  </si>
  <si>
    <r>
      <t xml:space="preserve"> </t>
    </r>
    <r>
      <rPr>
        <b/>
        <sz val="10"/>
        <color indexed="8"/>
        <rFont val="Arial"/>
        <family val="2"/>
        <charset val="204"/>
      </rPr>
      <t xml:space="preserve">Теплоснабжение </t>
    </r>
  </si>
  <si>
    <t>Счет-фактура</t>
  </si>
  <si>
    <t>Сумма</t>
  </si>
  <si>
    <t>Гкал</t>
  </si>
  <si>
    <t>м3</t>
  </si>
  <si>
    <t>Месяц</t>
  </si>
  <si>
    <t>Июль</t>
  </si>
  <si>
    <t>Август</t>
  </si>
  <si>
    <t>Сентябрь</t>
  </si>
  <si>
    <t>№ 36011/1 от 30.09.15 г</t>
  </si>
  <si>
    <t>Октябрь</t>
  </si>
  <si>
    <t>№ 43036/1 от 31.10.15 г</t>
  </si>
  <si>
    <t>Ноябрь</t>
  </si>
  <si>
    <t>№ 46150/1 от 30.11.15 г</t>
  </si>
  <si>
    <t>Декабрь</t>
  </si>
  <si>
    <t>№ 55494/1 от 31.12.15 г</t>
  </si>
  <si>
    <t>итого</t>
  </si>
  <si>
    <t xml:space="preserve">Эл./э в МОП </t>
  </si>
  <si>
    <t>счет-фактура</t>
  </si>
  <si>
    <t>сумма</t>
  </si>
  <si>
    <t>кВт в мес.</t>
  </si>
  <si>
    <t>№ 100206282 от 31.07.15 г</t>
  </si>
  <si>
    <t>№ 1000219532 от 31.08.15 г</t>
  </si>
  <si>
    <t>№ 1000235671 от 30.09.15 г</t>
  </si>
  <si>
    <t>№ 1000244232 от 31.10.15 г</t>
  </si>
  <si>
    <t>№ 1000256096 от 30.11.15 г</t>
  </si>
  <si>
    <t>№ 1000269688 от 31.12.15 г</t>
  </si>
  <si>
    <t>итого с 1% (*)</t>
  </si>
  <si>
    <t xml:space="preserve">Текущий ремонт </t>
  </si>
  <si>
    <t>Хоз.нужды(ключи)</t>
  </si>
  <si>
    <t>Ав.отч,№ 200 от 16.07.15 г,Ав.отч.№ 250 от 01.09.15 г,Ав.отч.№ 326 от 11.11.15 г,требование</t>
  </si>
  <si>
    <t>+</t>
  </si>
  <si>
    <t xml:space="preserve">Освещение </t>
  </si>
  <si>
    <t>требование</t>
  </si>
  <si>
    <t>Подготовка к отопительному сезону 2015-2016 г</t>
  </si>
  <si>
    <t>ООО"ЦентрСнаб",накл.№ ЦБ-163 от 16.09.15 г</t>
  </si>
  <si>
    <t>проверка вентиляц. каналов и дымоходов</t>
  </si>
  <si>
    <t>ООО2Феникс"- Дог.№ 24 от 24.08.15 г,Акт № 67 от 25.08.15 г</t>
  </si>
  <si>
    <t>Ремонт комнаты уборщиц</t>
  </si>
  <si>
    <t>ООО"ССК-ДОМ" накл.№ 175 от 31.08.15 г</t>
  </si>
  <si>
    <t>Ремонт эл.освещения</t>
  </si>
  <si>
    <t>ООО"ЭлПроом-С",накл.№ 440 от 29.07.15 г</t>
  </si>
  <si>
    <t>Осмотр вентиляционных каналов (8 шт)</t>
  </si>
  <si>
    <t>ООО"Правильные решения"  -Дог.№ 691 от 03.12.2015 г,Акт № 691 от 03.12.2015 г</t>
  </si>
  <si>
    <t>итого с 1,0%</t>
  </si>
  <si>
    <t xml:space="preserve">7. Перерасчет за 2015 год. </t>
  </si>
  <si>
    <t>Статьи затрат</t>
  </si>
  <si>
    <t>Стоимость фактических расходов в 2015г.</t>
  </si>
  <si>
    <t>Общая площадь помещений для распределе-ния затрат</t>
  </si>
  <si>
    <t>Фактические затраты на 1 м2</t>
  </si>
  <si>
    <t>Ставка, выстав-ленная в квитан-циях в 2015г.</t>
  </si>
  <si>
    <t>пересчет с 1 м2 в мес.(+ к возврату.,-к доначисл)</t>
  </si>
  <si>
    <t>Установка обрат.клапана на ГВС</t>
  </si>
  <si>
    <t>требование от 10.10.15 г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</si>
</sst>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&quot;р.&quot;"/>
  </numFmts>
  <fonts count="1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 Cyr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  <font>
      <sz val="12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0" fillId="0" borderId="0" xfId="0"/>
    <xf numFmtId="0" fontId="5" fillId="0" borderId="0" xfId="0" applyFont="1" applyBorder="1"/>
    <xf numFmtId="0" fontId="4" fillId="0" borderId="0" xfId="0" applyFont="1" applyFill="1" applyBorder="1"/>
    <xf numFmtId="0" fontId="5" fillId="0" borderId="0" xfId="0" applyFont="1"/>
    <xf numFmtId="0" fontId="4" fillId="0" borderId="0" xfId="0" applyFont="1"/>
    <xf numFmtId="165" fontId="4" fillId="0" borderId="0" xfId="0" applyNumberFormat="1" applyFont="1" applyBorder="1" applyAlignment="1"/>
    <xf numFmtId="165" fontId="5" fillId="0" borderId="0" xfId="0" applyNumberFormat="1" applyFont="1" applyAlignment="1"/>
    <xf numFmtId="0" fontId="8" fillId="0" borderId="1" xfId="0" applyFont="1" applyBorder="1"/>
    <xf numFmtId="4" fontId="8" fillId="0" borderId="1" xfId="0" applyNumberFormat="1" applyFont="1" applyBorder="1"/>
    <xf numFmtId="0" fontId="11" fillId="0" borderId="10" xfId="0" applyFont="1" applyBorder="1"/>
    <xf numFmtId="0" fontId="8" fillId="0" borderId="0" xfId="0" applyFont="1"/>
    <xf numFmtId="0" fontId="11" fillId="0" borderId="0" xfId="0" applyFont="1"/>
    <xf numFmtId="0" fontId="11" fillId="0" borderId="0" xfId="0" applyFont="1" applyFill="1" applyBorder="1"/>
    <xf numFmtId="0" fontId="8" fillId="0" borderId="0" xfId="0" applyFont="1" applyBorder="1"/>
    <xf numFmtId="165" fontId="11" fillId="0" borderId="0" xfId="0" applyNumberFormat="1" applyFont="1" applyBorder="1" applyAlignment="1"/>
    <xf numFmtId="0" fontId="11" fillId="0" borderId="0" xfId="0" applyFont="1" applyBorder="1"/>
    <xf numFmtId="4" fontId="8" fillId="0" borderId="0" xfId="0" applyNumberFormat="1" applyFont="1" applyBorder="1"/>
    <xf numFmtId="4" fontId="11" fillId="0" borderId="11" xfId="0" applyNumberFormat="1" applyFont="1" applyBorder="1" applyAlignment="1">
      <alignment horizontal="center"/>
    </xf>
    <xf numFmtId="4" fontId="8" fillId="0" borderId="26" xfId="0" applyNumberFormat="1" applyFont="1" applyBorder="1"/>
    <xf numFmtId="0" fontId="9" fillId="0" borderId="0" xfId="0" applyFont="1"/>
    <xf numFmtId="0" fontId="13" fillId="0" borderId="10" xfId="0" applyFont="1" applyBorder="1"/>
    <xf numFmtId="0" fontId="12" fillId="0" borderId="10" xfId="0" applyFont="1" applyBorder="1"/>
    <xf numFmtId="0" fontId="8" fillId="0" borderId="11" xfId="0" applyFont="1" applyBorder="1" applyAlignment="1">
      <alignment wrapText="1"/>
    </xf>
    <xf numFmtId="4" fontId="7" fillId="0" borderId="0" xfId="0" applyNumberFormat="1" applyFont="1"/>
    <xf numFmtId="0" fontId="6" fillId="0" borderId="27" xfId="0" applyFont="1" applyBorder="1"/>
    <xf numFmtId="4" fontId="6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0" fontId="9" fillId="0" borderId="11" xfId="0" applyFont="1" applyBorder="1"/>
    <xf numFmtId="165" fontId="8" fillId="0" borderId="0" xfId="0" applyNumberFormat="1" applyFont="1" applyBorder="1"/>
    <xf numFmtId="0" fontId="11" fillId="0" borderId="0" xfId="0" applyFont="1" applyBorder="1" applyAlignment="1">
      <alignment wrapText="1"/>
    </xf>
    <xf numFmtId="164" fontId="11" fillId="0" borderId="0" xfId="0" applyNumberFormat="1" applyFont="1" applyBorder="1" applyAlignment="1"/>
    <xf numFmtId="0" fontId="8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vertical="center"/>
    </xf>
    <xf numFmtId="2" fontId="8" fillId="0" borderId="36" xfId="0" applyNumberFormat="1" applyFont="1" applyBorder="1" applyAlignment="1">
      <alignment horizontal="center" vertical="center"/>
    </xf>
    <xf numFmtId="3" fontId="8" fillId="0" borderId="20" xfId="0" applyNumberFormat="1" applyFont="1" applyBorder="1"/>
    <xf numFmtId="0" fontId="8" fillId="0" borderId="0" xfId="0" applyFont="1" applyFill="1" applyBorder="1"/>
    <xf numFmtId="0" fontId="8" fillId="0" borderId="0" xfId="0" applyFont="1" applyBorder="1" applyAlignment="1">
      <alignment wrapText="1"/>
    </xf>
    <xf numFmtId="0" fontId="8" fillId="0" borderId="12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vertical="center"/>
    </xf>
    <xf numFmtId="0" fontId="11" fillId="0" borderId="0" xfId="0" applyFont="1" applyAlignment="1"/>
    <xf numFmtId="2" fontId="8" fillId="0" borderId="1" xfId="0" applyNumberFormat="1" applyFont="1" applyBorder="1" applyAlignment="1">
      <alignment horizontal="center" vertical="center"/>
    </xf>
    <xf numFmtId="0" fontId="8" fillId="0" borderId="19" xfId="0" applyFont="1" applyBorder="1"/>
    <xf numFmtId="0" fontId="16" fillId="0" borderId="0" xfId="0" applyFont="1"/>
    <xf numFmtId="4" fontId="11" fillId="2" borderId="1" xfId="0" applyNumberFormat="1" applyFont="1" applyFill="1" applyBorder="1" applyAlignment="1">
      <alignment vertical="center"/>
    </xf>
    <xf numFmtId="0" fontId="11" fillId="2" borderId="8" xfId="0" applyFont="1" applyFill="1" applyBorder="1"/>
    <xf numFmtId="164" fontId="11" fillId="2" borderId="3" xfId="0" applyNumberFormat="1" applyFont="1" applyFill="1" applyBorder="1"/>
    <xf numFmtId="4" fontId="8" fillId="2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/>
    <xf numFmtId="164" fontId="8" fillId="2" borderId="2" xfId="0" applyNumberFormat="1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11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24" xfId="0" applyFont="1" applyBorder="1" applyAlignment="1">
      <alignment horizontal="left" vertical="center" wrapText="1"/>
    </xf>
    <xf numFmtId="2" fontId="8" fillId="0" borderId="13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6" fillId="0" borderId="0" xfId="0" applyFont="1" applyBorder="1"/>
    <xf numFmtId="4" fontId="16" fillId="0" borderId="0" xfId="0" applyNumberFormat="1" applyFont="1" applyBorder="1"/>
    <xf numFmtId="0" fontId="6" fillId="0" borderId="8" xfId="0" applyFont="1" applyBorder="1"/>
    <xf numFmtId="0" fontId="6" fillId="0" borderId="14" xfId="0" applyFont="1" applyBorder="1"/>
    <xf numFmtId="0" fontId="6" fillId="0" borderId="3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165" fontId="8" fillId="0" borderId="1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7" fillId="0" borderId="0" xfId="0" applyFont="1"/>
    <xf numFmtId="0" fontId="8" fillId="0" borderId="0" xfId="0" applyFont="1" applyBorder="1" applyAlignment="1">
      <alignment horizontal="left" wrapText="1"/>
    </xf>
    <xf numFmtId="4" fontId="8" fillId="0" borderId="0" xfId="0" applyNumberFormat="1" applyFont="1" applyBorder="1" applyAlignment="1">
      <alignment vertical="center"/>
    </xf>
    <xf numFmtId="0" fontId="11" fillId="0" borderId="15" xfId="0" applyFont="1" applyBorder="1"/>
    <xf numFmtId="0" fontId="8" fillId="0" borderId="19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0" fillId="0" borderId="17" xfId="0" applyFont="1" applyBorder="1"/>
    <xf numFmtId="164" fontId="11" fillId="0" borderId="12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wrapText="1"/>
    </xf>
    <xf numFmtId="2" fontId="11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vertical="center"/>
    </xf>
    <xf numFmtId="4" fontId="13" fillId="2" borderId="11" xfId="0" applyNumberFormat="1" applyFont="1" applyFill="1" applyBorder="1" applyAlignment="1">
      <alignment vertical="center"/>
    </xf>
    <xf numFmtId="4" fontId="11" fillId="2" borderId="11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right" vertical="center"/>
    </xf>
    <xf numFmtId="4" fontId="8" fillId="2" borderId="20" xfId="0" applyNumberFormat="1" applyFont="1" applyFill="1" applyBorder="1" applyAlignment="1">
      <alignment vertical="center"/>
    </xf>
    <xf numFmtId="0" fontId="8" fillId="0" borderId="21" xfId="0" applyFont="1" applyBorder="1"/>
    <xf numFmtId="164" fontId="6" fillId="0" borderId="4" xfId="0" applyNumberFormat="1" applyFont="1" applyBorder="1"/>
    <xf numFmtId="164" fontId="6" fillId="0" borderId="5" xfId="0" applyNumberFormat="1" applyFont="1" applyBorder="1"/>
    <xf numFmtId="164" fontId="6" fillId="0" borderId="3" xfId="0" applyNumberFormat="1" applyFont="1" applyBorder="1"/>
    <xf numFmtId="0" fontId="9" fillId="0" borderId="12" xfId="0" applyFont="1" applyBorder="1"/>
    <xf numFmtId="0" fontId="9" fillId="2" borderId="7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wrapText="1"/>
    </xf>
    <xf numFmtId="4" fontId="8" fillId="0" borderId="15" xfId="0" applyNumberFormat="1" applyFont="1" applyBorder="1"/>
    <xf numFmtId="4" fontId="8" fillId="0" borderId="6" xfId="0" applyNumberFormat="1" applyFont="1" applyBorder="1" applyAlignment="1">
      <alignment vertical="center"/>
    </xf>
    <xf numFmtId="165" fontId="6" fillId="0" borderId="12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8" fillId="0" borderId="21" xfId="0" applyFont="1" applyBorder="1" applyAlignment="1">
      <alignment horizontal="left" vertical="center" wrapText="1"/>
    </xf>
    <xf numFmtId="2" fontId="11" fillId="0" borderId="7" xfId="0" applyNumberFormat="1" applyFont="1" applyBorder="1" applyAlignment="1">
      <alignment horizontal="center" vertical="center"/>
    </xf>
    <xf numFmtId="0" fontId="11" fillId="0" borderId="10" xfId="0" applyFont="1" applyFill="1" applyBorder="1" applyAlignment="1">
      <alignment wrapText="1"/>
    </xf>
    <xf numFmtId="2" fontId="11" fillId="0" borderId="11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2" fontId="8" fillId="0" borderId="29" xfId="0" applyNumberFormat="1" applyFont="1" applyBorder="1" applyAlignment="1">
      <alignment horizontal="center" vertical="center"/>
    </xf>
    <xf numFmtId="2" fontId="8" fillId="0" borderId="39" xfId="0" applyNumberFormat="1" applyFont="1" applyBorder="1" applyAlignment="1">
      <alignment horizontal="center" vertical="center"/>
    </xf>
    <xf numFmtId="4" fontId="8" fillId="0" borderId="32" xfId="0" applyNumberFormat="1" applyFont="1" applyBorder="1"/>
    <xf numFmtId="0" fontId="8" fillId="0" borderId="13" xfId="0" applyFont="1" applyBorder="1" applyAlignment="1">
      <alignment horizontal="left" vertical="center" wrapText="1"/>
    </xf>
    <xf numFmtId="0" fontId="2" fillId="0" borderId="24" xfId="3" applyNumberFormat="1" applyFont="1" applyBorder="1" applyAlignment="1">
      <alignment vertical="center" wrapText="1"/>
    </xf>
    <xf numFmtId="4" fontId="8" fillId="0" borderId="30" xfId="0" applyNumberFormat="1" applyFont="1" applyBorder="1" applyAlignment="1">
      <alignment vertical="center"/>
    </xf>
    <xf numFmtId="4" fontId="11" fillId="0" borderId="28" xfId="0" applyNumberFormat="1" applyFont="1" applyBorder="1" applyAlignment="1">
      <alignment vertical="center"/>
    </xf>
    <xf numFmtId="0" fontId="8" fillId="0" borderId="20" xfId="0" applyFont="1" applyBorder="1" applyAlignment="1">
      <alignment vertical="center" wrapText="1"/>
    </xf>
    <xf numFmtId="0" fontId="11" fillId="0" borderId="12" xfId="0" applyFont="1" applyBorder="1" applyAlignment="1">
      <alignment horizontal="right" vertical="center" wrapText="1"/>
    </xf>
    <xf numFmtId="2" fontId="11" fillId="0" borderId="0" xfId="0" applyNumberFormat="1" applyFont="1" applyBorder="1" applyAlignment="1">
      <alignment horizontal="left" vertical="center"/>
    </xf>
    <xf numFmtId="2" fontId="8" fillId="0" borderId="20" xfId="0" applyNumberFormat="1" applyFont="1" applyBorder="1" applyAlignment="1">
      <alignment vertical="center" wrapText="1"/>
    </xf>
    <xf numFmtId="2" fontId="8" fillId="0" borderId="23" xfId="0" applyNumberFormat="1" applyFont="1" applyBorder="1" applyAlignment="1">
      <alignment vertical="center" wrapText="1"/>
    </xf>
    <xf numFmtId="4" fontId="2" fillId="0" borderId="19" xfId="4" applyNumberFormat="1" applyFont="1" applyBorder="1" applyAlignment="1">
      <alignment vertical="center" wrapText="1"/>
    </xf>
    <xf numFmtId="0" fontId="2" fillId="0" borderId="40" xfId="5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center" wrapText="1"/>
    </xf>
    <xf numFmtId="2" fontId="9" fillId="0" borderId="20" xfId="0" applyNumberFormat="1" applyFont="1" applyBorder="1" applyAlignment="1">
      <alignment vertical="center" wrapText="1"/>
    </xf>
    <xf numFmtId="0" fontId="2" fillId="0" borderId="1" xfId="5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2" fillId="0" borderId="41" xfId="5" applyNumberFormat="1" applyFont="1" applyBorder="1" applyAlignment="1">
      <alignment vertical="center" wrapText="1"/>
    </xf>
  </cellXfs>
  <cellStyles count="6">
    <cellStyle name="Обычный" xfId="0" builtinId="0"/>
    <cellStyle name="Обычный 4" xfId="1"/>
    <cellStyle name="Обычный 6" xfId="2"/>
    <cellStyle name="Обычный_Бр.Коростыл.83" xfId="3"/>
    <cellStyle name="Обычный_ОСВ В.пр.15" xfId="4"/>
    <cellStyle name="Обычный_ОСВ Спортив.2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61" workbookViewId="0">
      <selection activeCell="F74" sqref="F74"/>
    </sheetView>
  </sheetViews>
  <sheetFormatPr defaultRowHeight="15"/>
  <cols>
    <col min="1" max="1" width="20" customWidth="1"/>
    <col min="2" max="2" width="21" customWidth="1"/>
    <col min="3" max="3" width="13.7109375" customWidth="1"/>
  </cols>
  <sheetData>
    <row r="1" spans="1:6">
      <c r="A1" s="131" t="s">
        <v>0</v>
      </c>
      <c r="B1" s="131"/>
      <c r="C1" s="131"/>
      <c r="D1" s="131"/>
      <c r="E1" s="11"/>
      <c r="F1" s="46"/>
    </row>
    <row r="2" spans="1:6">
      <c r="A2" s="131" t="s">
        <v>1</v>
      </c>
      <c r="B2" s="131"/>
      <c r="C2" s="131"/>
      <c r="D2" s="131"/>
      <c r="E2" s="11"/>
      <c r="F2" s="11"/>
    </row>
    <row r="3" spans="1:6">
      <c r="A3" s="131" t="s">
        <v>2</v>
      </c>
      <c r="B3" s="131"/>
      <c r="C3" s="131"/>
      <c r="D3" s="131"/>
      <c r="E3" s="11"/>
      <c r="F3" s="11"/>
    </row>
    <row r="4" spans="1:6">
      <c r="A4" s="11"/>
      <c r="B4" s="11"/>
      <c r="C4" s="11"/>
      <c r="D4" s="11"/>
      <c r="E4" s="11"/>
      <c r="F4" s="11"/>
    </row>
    <row r="5" spans="1:6">
      <c r="A5" s="12" t="s">
        <v>3</v>
      </c>
      <c r="B5" s="12"/>
      <c r="C5" s="11"/>
      <c r="D5" s="11"/>
      <c r="E5" s="11"/>
      <c r="F5" s="11"/>
    </row>
    <row r="6" spans="1:6" ht="15.75" thickBot="1">
      <c r="A6" s="12" t="s">
        <v>4</v>
      </c>
      <c r="B6" s="12"/>
      <c r="C6" s="11"/>
      <c r="D6" s="11"/>
      <c r="E6" s="11"/>
      <c r="F6" s="11"/>
    </row>
    <row r="7" spans="1:6" ht="15.75" thickBot="1">
      <c r="A7" s="71"/>
      <c r="B7" s="73" t="s">
        <v>5</v>
      </c>
      <c r="C7" s="16"/>
      <c r="D7" s="16"/>
      <c r="E7" s="11"/>
      <c r="F7" s="11"/>
    </row>
    <row r="8" spans="1:6">
      <c r="A8" s="72" t="s">
        <v>6</v>
      </c>
      <c r="B8" s="96">
        <v>914.6</v>
      </c>
      <c r="C8" s="70"/>
      <c r="D8" s="14"/>
      <c r="E8" s="11"/>
      <c r="F8" s="11"/>
    </row>
    <row r="9" spans="1:6" ht="15.75" thickBot="1">
      <c r="A9" s="25" t="s">
        <v>7</v>
      </c>
      <c r="B9" s="97">
        <v>340.9</v>
      </c>
      <c r="C9" s="69"/>
      <c r="D9" s="14"/>
      <c r="E9" s="11"/>
      <c r="F9" s="11"/>
    </row>
    <row r="10" spans="1:6" ht="15.75" thickBot="1">
      <c r="A10" s="71" t="s">
        <v>8</v>
      </c>
      <c r="B10" s="98">
        <v>1255.5</v>
      </c>
      <c r="C10" s="16"/>
      <c r="D10" s="16"/>
      <c r="E10" s="11"/>
      <c r="F10" s="11"/>
    </row>
    <row r="11" spans="1:6">
      <c r="A11" s="42"/>
      <c r="B11" s="14"/>
      <c r="C11" s="14"/>
      <c r="D11" s="14"/>
      <c r="E11" s="11"/>
      <c r="F11" s="11"/>
    </row>
    <row r="12" spans="1:6">
      <c r="A12" s="12" t="s">
        <v>9</v>
      </c>
      <c r="B12" s="12"/>
      <c r="C12" s="11"/>
      <c r="D12" s="11"/>
      <c r="E12" s="11"/>
      <c r="F12" s="11"/>
    </row>
    <row r="13" spans="1:6" ht="15.75" thickBot="1">
      <c r="A13" s="11"/>
      <c r="B13" s="11"/>
      <c r="C13" s="11"/>
      <c r="D13" s="11"/>
      <c r="E13" s="11"/>
      <c r="F13" s="11"/>
    </row>
    <row r="14" spans="1:6" ht="39" thickBot="1">
      <c r="A14" s="67" t="s">
        <v>10</v>
      </c>
      <c r="B14" s="68" t="s">
        <v>11</v>
      </c>
      <c r="C14" s="37" t="s">
        <v>12</v>
      </c>
      <c r="D14" s="1"/>
      <c r="E14" s="27"/>
      <c r="F14" s="11"/>
    </row>
    <row r="15" spans="1:6">
      <c r="A15" s="103" t="s">
        <v>13</v>
      </c>
      <c r="B15" s="112">
        <v>5.0999999999999996</v>
      </c>
      <c r="C15" s="38">
        <v>5.0999999999999996</v>
      </c>
      <c r="D15" s="1"/>
      <c r="E15" s="27"/>
      <c r="F15" s="11"/>
    </row>
    <row r="16" spans="1:6" ht="25.5">
      <c r="A16" s="65" t="s">
        <v>14</v>
      </c>
      <c r="B16" s="66">
        <v>18.04</v>
      </c>
      <c r="C16" s="38">
        <v>18.04</v>
      </c>
      <c r="D16" s="1"/>
      <c r="E16" s="74"/>
      <c r="F16" s="11"/>
    </row>
    <row r="17" spans="1:6" ht="25.5">
      <c r="A17" s="106" t="s">
        <v>15</v>
      </c>
      <c r="B17" s="47">
        <v>0.75</v>
      </c>
      <c r="C17" s="38">
        <v>0.75</v>
      </c>
      <c r="D17" s="1"/>
      <c r="E17" s="74"/>
      <c r="F17" s="11"/>
    </row>
    <row r="18" spans="1:6" ht="38.25">
      <c r="A18" s="106" t="s">
        <v>16</v>
      </c>
      <c r="B18" s="47">
        <v>2.13</v>
      </c>
      <c r="C18" s="38">
        <v>2.13</v>
      </c>
      <c r="D18" s="1"/>
      <c r="E18" s="74"/>
      <c r="F18" s="11"/>
    </row>
    <row r="19" spans="1:6" ht="38.25">
      <c r="A19" s="106" t="s">
        <v>17</v>
      </c>
      <c r="B19" s="47">
        <v>0.87</v>
      </c>
      <c r="C19" s="38">
        <v>0.87</v>
      </c>
      <c r="D19" s="1"/>
      <c r="E19" s="74"/>
      <c r="F19" s="11"/>
    </row>
    <row r="20" spans="1:6" ht="15.75" thickBot="1">
      <c r="A20" s="113" t="s">
        <v>18</v>
      </c>
      <c r="B20" s="114">
        <v>0.11</v>
      </c>
      <c r="C20" s="115">
        <v>0.11</v>
      </c>
      <c r="D20" s="1"/>
      <c r="E20" s="74"/>
      <c r="F20" s="11"/>
    </row>
    <row r="21" spans="1:6" ht="15.75" thickBot="1">
      <c r="A21" s="110" t="s">
        <v>19</v>
      </c>
      <c r="B21" s="111">
        <v>27</v>
      </c>
      <c r="C21" s="109">
        <v>27</v>
      </c>
      <c r="D21" s="1"/>
      <c r="E21" s="75"/>
      <c r="F21" s="11"/>
    </row>
    <row r="22" spans="1:6">
      <c r="A22" s="88"/>
      <c r="B22" s="1"/>
      <c r="C22" s="88"/>
      <c r="D22" s="88"/>
      <c r="E22" s="75"/>
      <c r="F22" s="11"/>
    </row>
    <row r="23" spans="1:6">
      <c r="A23" s="123" t="s">
        <v>20</v>
      </c>
      <c r="B23" s="88"/>
      <c r="C23" s="88"/>
      <c r="D23" s="88"/>
      <c r="E23" s="75"/>
      <c r="F23" s="11"/>
    </row>
    <row r="24" spans="1:6">
      <c r="A24" s="87"/>
      <c r="B24" s="88"/>
      <c r="C24" s="88"/>
      <c r="D24" s="88"/>
      <c r="E24" s="75"/>
      <c r="F24" s="11"/>
    </row>
    <row r="25" spans="1:6">
      <c r="A25" s="87"/>
      <c r="B25" s="88"/>
      <c r="C25" s="88"/>
      <c r="D25" s="88"/>
      <c r="E25" s="75"/>
      <c r="F25" s="11"/>
    </row>
    <row r="26" spans="1:6" ht="60">
      <c r="A26" s="61" t="s">
        <v>21</v>
      </c>
      <c r="B26" s="50">
        <v>421918.82</v>
      </c>
      <c r="C26" s="88"/>
      <c r="D26" s="88"/>
      <c r="E26" s="75"/>
      <c r="F26" s="11"/>
    </row>
    <row r="27" spans="1:6" ht="38.25">
      <c r="A27" s="78" t="s">
        <v>22</v>
      </c>
      <c r="B27" s="50">
        <v>254532.93</v>
      </c>
      <c r="C27" s="88"/>
      <c r="D27" s="88"/>
      <c r="E27" s="75"/>
      <c r="F27" s="11"/>
    </row>
    <row r="28" spans="1:6">
      <c r="A28" s="89"/>
      <c r="B28" s="90"/>
      <c r="C28" s="88"/>
      <c r="D28" s="88"/>
      <c r="E28" s="75"/>
      <c r="F28" s="11"/>
    </row>
    <row r="29" spans="1:6">
      <c r="A29" s="24" t="s">
        <v>23</v>
      </c>
      <c r="B29" s="62"/>
      <c r="C29" s="88"/>
      <c r="D29" s="88"/>
      <c r="E29" s="75"/>
      <c r="F29" s="11"/>
    </row>
    <row r="30" spans="1:6" ht="43.5">
      <c r="A30" s="102" t="s">
        <v>24</v>
      </c>
      <c r="B30" s="26">
        <v>0</v>
      </c>
      <c r="C30" s="88"/>
      <c r="D30" s="88"/>
      <c r="E30" s="75"/>
      <c r="F30" s="11"/>
    </row>
    <row r="31" spans="1:6" ht="43.5">
      <c r="A31" s="102" t="s">
        <v>25</v>
      </c>
      <c r="B31" s="26">
        <v>167385.89000000001</v>
      </c>
      <c r="C31" s="88"/>
      <c r="D31" s="88"/>
      <c r="E31" s="75"/>
      <c r="F31" s="11"/>
    </row>
    <row r="32" spans="1:6">
      <c r="A32" s="88"/>
      <c r="B32" s="88"/>
      <c r="C32" s="88"/>
      <c r="D32" s="88"/>
      <c r="E32" s="75"/>
      <c r="F32" s="11"/>
    </row>
    <row r="33" spans="1:6" ht="16.5" thickBot="1">
      <c r="A33" s="5" t="s">
        <v>26</v>
      </c>
      <c r="B33" s="4"/>
      <c r="C33" s="4"/>
      <c r="D33" s="4"/>
      <c r="E33" s="1"/>
      <c r="F33" s="54"/>
    </row>
    <row r="34" spans="1:6">
      <c r="A34" s="82" t="s">
        <v>27</v>
      </c>
      <c r="B34" s="136" t="s">
        <v>28</v>
      </c>
      <c r="C34" s="136" t="s">
        <v>29</v>
      </c>
      <c r="D34" s="132" t="s">
        <v>30</v>
      </c>
      <c r="E34" s="134" t="s">
        <v>31</v>
      </c>
      <c r="F34" s="107"/>
    </row>
    <row r="35" spans="1:6" ht="15.75" thickBot="1">
      <c r="A35" s="85" t="s">
        <v>32</v>
      </c>
      <c r="B35" s="137"/>
      <c r="C35" s="137"/>
      <c r="D35" s="133"/>
      <c r="E35" s="135"/>
      <c r="F35" s="107"/>
    </row>
    <row r="36" spans="1:6">
      <c r="A36" s="83" t="s">
        <v>35</v>
      </c>
      <c r="B36" s="58" t="s">
        <v>36</v>
      </c>
      <c r="C36" s="28">
        <v>29973.27</v>
      </c>
      <c r="D36" s="104">
        <v>19.437000000000001</v>
      </c>
      <c r="E36" s="121">
        <v>48.91</v>
      </c>
      <c r="F36" s="107"/>
    </row>
    <row r="37" spans="1:6">
      <c r="A37" s="83" t="s">
        <v>37</v>
      </c>
      <c r="B37" s="39" t="s">
        <v>38</v>
      </c>
      <c r="C37" s="28">
        <v>30984.22</v>
      </c>
      <c r="D37" s="104">
        <v>19.942</v>
      </c>
      <c r="E37" s="129">
        <v>57.170999999999999</v>
      </c>
      <c r="F37" s="107"/>
    </row>
    <row r="38" spans="1:6">
      <c r="A38" s="83" t="s">
        <v>39</v>
      </c>
      <c r="B38" s="39" t="s">
        <v>40</v>
      </c>
      <c r="C38" s="28">
        <v>32653.360000000001</v>
      </c>
      <c r="D38" s="104">
        <v>20.776</v>
      </c>
      <c r="E38" s="124">
        <v>70.8</v>
      </c>
      <c r="F38" s="107"/>
    </row>
    <row r="39" spans="1:6" ht="15.75" thickBot="1">
      <c r="A39" s="84" t="s">
        <v>41</v>
      </c>
      <c r="B39" s="39" t="s">
        <v>42</v>
      </c>
      <c r="C39" s="45">
        <v>33142.11</v>
      </c>
      <c r="D39" s="119">
        <v>21.02</v>
      </c>
      <c r="E39" s="125">
        <v>74.8</v>
      </c>
      <c r="F39" s="107"/>
    </row>
    <row r="40" spans="1:6" ht="15.75" thickBot="1">
      <c r="A40" s="59" t="s">
        <v>43</v>
      </c>
      <c r="B40" s="60"/>
      <c r="C40" s="91">
        <v>126752.96000000001</v>
      </c>
      <c r="D40" s="120">
        <v>81.174999999999997</v>
      </c>
      <c r="E40" s="122">
        <v>251.68099999999998</v>
      </c>
      <c r="F40" s="107"/>
    </row>
    <row r="41" spans="1:6" ht="16.5" thickBot="1">
      <c r="A41" s="3"/>
      <c r="B41" s="2"/>
      <c r="C41" s="6"/>
      <c r="D41" s="4"/>
      <c r="E41" s="79"/>
      <c r="F41" s="4"/>
    </row>
    <row r="42" spans="1:6" ht="16.5" thickBot="1">
      <c r="A42" s="22" t="s">
        <v>44</v>
      </c>
      <c r="B42" s="76" t="s">
        <v>45</v>
      </c>
      <c r="C42" s="77" t="s">
        <v>46</v>
      </c>
      <c r="D42" s="44" t="s">
        <v>47</v>
      </c>
      <c r="E42" s="79"/>
      <c r="F42" s="4"/>
    </row>
    <row r="43" spans="1:6" ht="15.75">
      <c r="A43" s="48" t="s">
        <v>33</v>
      </c>
      <c r="B43" s="8" t="s">
        <v>48</v>
      </c>
      <c r="C43" s="9">
        <v>890.96</v>
      </c>
      <c r="D43" s="41">
        <v>259</v>
      </c>
      <c r="E43" s="79"/>
      <c r="F43" s="4"/>
    </row>
    <row r="44" spans="1:6" ht="15.75">
      <c r="A44" s="48" t="s">
        <v>34</v>
      </c>
      <c r="B44" s="8" t="s">
        <v>49</v>
      </c>
      <c r="C44" s="9">
        <v>890.96</v>
      </c>
      <c r="D44" s="41">
        <v>259</v>
      </c>
      <c r="E44" s="79"/>
      <c r="F44" s="4"/>
    </row>
    <row r="45" spans="1:6" ht="15.75">
      <c r="A45" s="48" t="s">
        <v>35</v>
      </c>
      <c r="B45" s="8" t="s">
        <v>50</v>
      </c>
      <c r="C45" s="9">
        <v>890.96</v>
      </c>
      <c r="D45" s="41">
        <v>259</v>
      </c>
      <c r="E45" s="79"/>
      <c r="F45" s="4"/>
    </row>
    <row r="46" spans="1:6" ht="15.75">
      <c r="A46" s="48" t="s">
        <v>37</v>
      </c>
      <c r="B46" s="8" t="s">
        <v>51</v>
      </c>
      <c r="C46" s="9">
        <v>890.96</v>
      </c>
      <c r="D46" s="41">
        <v>259</v>
      </c>
      <c r="E46" s="79"/>
      <c r="F46" s="4"/>
    </row>
    <row r="47" spans="1:6" ht="15.75">
      <c r="A47" s="48" t="s">
        <v>39</v>
      </c>
      <c r="B47" s="8" t="s">
        <v>52</v>
      </c>
      <c r="C47" s="9">
        <v>890.96</v>
      </c>
      <c r="D47" s="41">
        <v>259</v>
      </c>
      <c r="E47" s="79"/>
      <c r="F47" s="4"/>
    </row>
    <row r="48" spans="1:6" ht="16.5" thickBot="1">
      <c r="A48" s="95" t="s">
        <v>41</v>
      </c>
      <c r="B48" s="8" t="s">
        <v>53</v>
      </c>
      <c r="C48" s="9">
        <v>890.96</v>
      </c>
      <c r="D48" s="41">
        <v>259</v>
      </c>
      <c r="E48" s="79"/>
      <c r="F48" s="4"/>
    </row>
    <row r="49" spans="1:6" ht="16.5" thickBot="1">
      <c r="A49" s="21" t="s">
        <v>43</v>
      </c>
      <c r="B49" s="29"/>
      <c r="C49" s="92">
        <v>5345.76</v>
      </c>
      <c r="D49" s="86">
        <v>1554</v>
      </c>
      <c r="E49" s="79"/>
      <c r="F49" s="4"/>
    </row>
    <row r="50" spans="1:6" ht="16.5" thickBot="1">
      <c r="A50" s="21" t="s">
        <v>54</v>
      </c>
      <c r="B50" s="29"/>
      <c r="C50" s="18">
        <v>5399.2175999999999</v>
      </c>
      <c r="D50" s="99"/>
      <c r="E50" s="20"/>
      <c r="F50" s="4"/>
    </row>
    <row r="51" spans="1:6" ht="15.75">
      <c r="A51" s="4"/>
      <c r="B51" s="4"/>
      <c r="C51" s="7"/>
      <c r="D51" s="4"/>
      <c r="E51" s="4"/>
      <c r="F51" s="4"/>
    </row>
    <row r="52" spans="1:6" ht="15.75" thickBot="1">
      <c r="A52" s="13"/>
      <c r="B52" s="31"/>
      <c r="C52" s="15"/>
      <c r="D52" s="11"/>
      <c r="E52" s="11"/>
      <c r="F52" s="14"/>
    </row>
    <row r="53" spans="1:6" ht="15.75" thickBot="1">
      <c r="A53" s="10" t="s">
        <v>55</v>
      </c>
      <c r="B53" s="23"/>
      <c r="C53" s="105" t="s">
        <v>46</v>
      </c>
      <c r="D53" s="17"/>
      <c r="E53" s="11"/>
      <c r="F53" s="11"/>
    </row>
    <row r="54" spans="1:6" ht="63.75">
      <c r="A54" s="118" t="s">
        <v>56</v>
      </c>
      <c r="B54" s="117" t="s">
        <v>57</v>
      </c>
      <c r="C54" s="93"/>
      <c r="D54" s="81">
        <f>1580+243.5+96</f>
        <v>1919.5</v>
      </c>
      <c r="E54" s="49" t="s">
        <v>58</v>
      </c>
      <c r="F54" s="11"/>
    </row>
    <row r="55" spans="1:6">
      <c r="A55" s="127" t="s">
        <v>59</v>
      </c>
      <c r="B55" s="78" t="s">
        <v>60</v>
      </c>
      <c r="C55" s="94"/>
      <c r="D55" s="17">
        <f>1153.46+370.5</f>
        <v>1523.96</v>
      </c>
      <c r="E55" s="49"/>
      <c r="F55" s="11"/>
    </row>
    <row r="56" spans="1:6" ht="38.25">
      <c r="A56" s="126" t="s">
        <v>61</v>
      </c>
      <c r="B56" s="78" t="s">
        <v>62</v>
      </c>
      <c r="C56" s="94">
        <f>17664.7-9169.8</f>
        <v>8494.9000000000015</v>
      </c>
      <c r="D56" s="17"/>
      <c r="E56" s="49"/>
      <c r="F56" s="11"/>
    </row>
    <row r="57" spans="1:6" ht="38.25">
      <c r="A57" s="128" t="s">
        <v>63</v>
      </c>
      <c r="B57" s="78" t="s">
        <v>64</v>
      </c>
      <c r="C57" s="94">
        <v>3000</v>
      </c>
      <c r="D57" s="17">
        <v>3000</v>
      </c>
      <c r="E57" s="49"/>
      <c r="F57" s="11"/>
    </row>
    <row r="58" spans="1:6" ht="38.25">
      <c r="A58" s="130" t="s">
        <v>65</v>
      </c>
      <c r="B58" s="78" t="s">
        <v>66</v>
      </c>
      <c r="C58" s="94">
        <v>1233.75</v>
      </c>
      <c r="D58" s="17"/>
      <c r="E58" s="49"/>
      <c r="F58" s="11"/>
    </row>
    <row r="59" spans="1:6" ht="38.25">
      <c r="A59" s="130" t="s">
        <v>67</v>
      </c>
      <c r="B59" s="78" t="s">
        <v>68</v>
      </c>
      <c r="C59" s="94">
        <v>1368</v>
      </c>
      <c r="D59" s="17"/>
      <c r="E59" s="49"/>
      <c r="F59" s="11"/>
    </row>
    <row r="60" spans="1:6" ht="25.5">
      <c r="A60" s="138" t="s">
        <v>79</v>
      </c>
      <c r="B60" s="78" t="s">
        <v>80</v>
      </c>
      <c r="C60" s="94">
        <f>3370</f>
        <v>3370</v>
      </c>
      <c r="D60" s="17"/>
      <c r="E60" s="49"/>
      <c r="F60" s="11"/>
    </row>
    <row r="61" spans="1:6" ht="51.75" thickBot="1">
      <c r="A61" s="126" t="s">
        <v>69</v>
      </c>
      <c r="B61" s="78" t="s">
        <v>70</v>
      </c>
      <c r="C61" s="94">
        <v>10000</v>
      </c>
      <c r="D61" s="17"/>
      <c r="E61" s="11"/>
      <c r="F61" s="11"/>
    </row>
    <row r="62" spans="1:6" ht="15.75" thickBot="1">
      <c r="A62" s="63" t="s">
        <v>19</v>
      </c>
      <c r="B62" s="64"/>
      <c r="C62" s="36">
        <f>SUM(C54:C61)</f>
        <v>27466.65</v>
      </c>
      <c r="D62" s="17">
        <f>SUM(D54:D61)</f>
        <v>6443.46</v>
      </c>
      <c r="E62" s="11"/>
      <c r="F62" s="11"/>
    </row>
    <row r="63" spans="1:6" ht="15.75" thickBot="1">
      <c r="A63" s="63" t="s">
        <v>71</v>
      </c>
      <c r="B63" s="64"/>
      <c r="C63" s="36">
        <f>C62*1.01</f>
        <v>27741.316500000001</v>
      </c>
      <c r="D63" s="17"/>
      <c r="E63" s="11"/>
      <c r="F63" s="11"/>
    </row>
    <row r="64" spans="1:6">
      <c r="A64" s="80"/>
      <c r="B64" s="43"/>
      <c r="C64" s="30"/>
      <c r="D64" s="11"/>
      <c r="E64" s="11"/>
      <c r="F64" s="11"/>
    </row>
    <row r="65" spans="1:6">
      <c r="A65" s="13"/>
      <c r="B65" s="16"/>
      <c r="C65" s="32"/>
      <c r="D65" s="11"/>
      <c r="E65" s="11"/>
      <c r="F65" s="11"/>
    </row>
    <row r="66" spans="1:6">
      <c r="A66" s="11"/>
      <c r="B66" s="11"/>
      <c r="C66" s="11"/>
      <c r="D66" s="11"/>
      <c r="E66" s="11"/>
      <c r="F66" s="11"/>
    </row>
    <row r="67" spans="1:6">
      <c r="A67" s="12" t="s">
        <v>72</v>
      </c>
      <c r="B67" s="11"/>
      <c r="C67" s="11"/>
      <c r="D67" s="11"/>
      <c r="E67" s="11"/>
      <c r="F67" s="11"/>
    </row>
    <row r="68" spans="1:6" ht="15.75" thickBot="1">
      <c r="A68" s="11"/>
      <c r="B68" s="11"/>
      <c r="C68" s="11"/>
      <c r="D68" s="11"/>
      <c r="E68" s="11"/>
      <c r="F68" s="11"/>
    </row>
    <row r="69" spans="1:6" ht="84.75" thickBot="1">
      <c r="A69" s="33" t="s">
        <v>73</v>
      </c>
      <c r="B69" s="33" t="s">
        <v>74</v>
      </c>
      <c r="C69" s="34" t="s">
        <v>75</v>
      </c>
      <c r="D69" s="35" t="s">
        <v>76</v>
      </c>
      <c r="E69" s="33" t="s">
        <v>77</v>
      </c>
      <c r="F69" s="100" t="s">
        <v>78</v>
      </c>
    </row>
    <row r="70" spans="1:6" ht="25.5">
      <c r="A70" s="106" t="s">
        <v>15</v>
      </c>
      <c r="B70" s="55">
        <v>0</v>
      </c>
      <c r="C70" s="53">
        <v>1255.5</v>
      </c>
      <c r="D70" s="53">
        <v>0</v>
      </c>
      <c r="E70" s="101">
        <v>0.75</v>
      </c>
      <c r="F70" s="40">
        <v>0.75</v>
      </c>
    </row>
    <row r="71" spans="1:6" ht="38.25">
      <c r="A71" s="106" t="s">
        <v>16</v>
      </c>
      <c r="B71" s="55">
        <v>0</v>
      </c>
      <c r="C71" s="53">
        <v>1255.5</v>
      </c>
      <c r="D71" s="53">
        <v>0</v>
      </c>
      <c r="E71" s="101">
        <v>2.13</v>
      </c>
      <c r="F71" s="40">
        <v>2.13</v>
      </c>
    </row>
    <row r="72" spans="1:6" ht="38.25">
      <c r="A72" s="108" t="s">
        <v>17</v>
      </c>
      <c r="B72" s="55">
        <v>0</v>
      </c>
      <c r="C72" s="53">
        <v>1255.5</v>
      </c>
      <c r="D72" s="53">
        <v>0</v>
      </c>
      <c r="E72" s="101">
        <v>0.87</v>
      </c>
      <c r="F72" s="40">
        <v>0.87</v>
      </c>
    </row>
    <row r="73" spans="1:6">
      <c r="A73" s="19" t="s">
        <v>13</v>
      </c>
      <c r="B73" s="55">
        <f>C63</f>
        <v>27741.316500000001</v>
      </c>
      <c r="C73" s="53">
        <v>1255.5</v>
      </c>
      <c r="D73" s="53">
        <f>B73/C73/6</f>
        <v>3.6826385902031067</v>
      </c>
      <c r="E73" s="101">
        <v>5.0999999999999996</v>
      </c>
      <c r="F73" s="40">
        <f>E73-D73</f>
        <v>1.417361409796893</v>
      </c>
    </row>
    <row r="74" spans="1:6" ht="15.75" thickBot="1">
      <c r="A74" s="116" t="s">
        <v>18</v>
      </c>
      <c r="B74" s="55">
        <v>0</v>
      </c>
      <c r="C74" s="53">
        <v>1255.5</v>
      </c>
      <c r="D74" s="53">
        <v>0</v>
      </c>
      <c r="E74" s="101">
        <v>0.11</v>
      </c>
      <c r="F74" s="40">
        <v>0.11</v>
      </c>
    </row>
    <row r="75" spans="1:6" ht="15.75" thickBot="1">
      <c r="A75" s="51" t="s">
        <v>19</v>
      </c>
      <c r="B75" s="52"/>
      <c r="C75" s="56"/>
      <c r="D75" s="57">
        <f>SUM(D70:D74)</f>
        <v>3.6826385902031067</v>
      </c>
      <c r="E75" s="57">
        <f t="shared" ref="E75:F75" si="0">SUM(E70:E74)</f>
        <v>8.9599999999999991</v>
      </c>
      <c r="F75" s="57">
        <f t="shared" si="0"/>
        <v>5.2773614097968933</v>
      </c>
    </row>
  </sheetData>
  <mergeCells count="7">
    <mergeCell ref="A1:D1"/>
    <mergeCell ref="A2:D2"/>
    <mergeCell ref="A3:D3"/>
    <mergeCell ref="D34:D35"/>
    <mergeCell ref="E34:E35"/>
    <mergeCell ref="B34:B35"/>
    <mergeCell ref="C34:C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2016-03-17T12:34:46Z</cp:lastPrinted>
  <dcterms:created xsi:type="dcterms:W3CDTF">2016-03-17T12:33:45Z</dcterms:created>
  <dcterms:modified xsi:type="dcterms:W3CDTF">2016-03-21T09:48:08Z</dcterms:modified>
</cp:coreProperties>
</file>