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<sst xmlns="http://schemas.openxmlformats.org/spreadsheetml/2006/main" count="209" uniqueCount="136">
  <si>
    <t xml:space="preserve">ООО "Коммунальная компания "Наш дом" </t>
  </si>
  <si>
    <t>Жилые дома по ул. Красноармейская 103, Никитинская 22.</t>
  </si>
  <si>
    <t>Отчет за 2010год.</t>
  </si>
  <si>
    <t>1. Сведения о домах:</t>
  </si>
  <si>
    <t>Расчет среднего количества кв.метров в месяц</t>
  </si>
  <si>
    <t>Месяц</t>
  </si>
  <si>
    <t>Площадь кв.м.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</si>
  <si>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</si>
  <si>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</si>
  <si>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</si>
  <si>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</si>
  <si>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</si>
  <si>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</si>
  <si>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</si>
  <si>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</si>
  <si>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</si>
  <si>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</si>
  <si>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</si>
  <si>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</si>
  <si>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</si>
  <si>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Среднее в мес.</t>
  </si>
  <si>
    <t>кол-во жилых метров</t>
  </si>
  <si>
    <t>кол-во нежилых метров</t>
  </si>
  <si>
    <t>Итого общая площадь</t>
  </si>
  <si>
    <t>2. Ставки коммунальных платежей действовавших в 2010г.</t>
  </si>
  <si>
    <t>Перечень коммунальных услуг</t>
  </si>
  <si>
    <t>Жилые помещения</t>
  </si>
  <si>
    <t xml:space="preserve">Техническое обслуживание </t>
  </si>
  <si>
    <t xml:space="preserve">Вода+канализация </t>
  </si>
  <si>
    <t>Вывоз бытового мусора</t>
  </si>
  <si>
    <t>Теплоснабжение</t>
  </si>
  <si>
    <t>Электричество в МОП</t>
  </si>
  <si>
    <t>Текущий ремонт</t>
  </si>
  <si>
    <t>Вывоз крупногабаритного мусора и снега</t>
  </si>
  <si>
    <t>Итого:</t>
  </si>
  <si>
    <t>3. Доходы</t>
  </si>
  <si>
    <t>Начислено коммунальных платежей к уплате собственникам дома в 2010г.</t>
  </si>
  <si>
    <t>Оплачено собственниками дома в 2010г.</t>
  </si>
  <si>
    <t>4. Должники</t>
  </si>
  <si>
    <t>Долги собственников на начало 2010г.</t>
  </si>
  <si>
    <t>Долги собственников на конец 2010г.:</t>
  </si>
  <si>
    <t>в том числе крупные по Красноармейской, 103:</t>
  </si>
  <si>
    <t>Белюсева И.Ю. кв.24</t>
  </si>
  <si>
    <t>Бочканова И.Н. кв.33</t>
  </si>
  <si>
    <t>Богородцева С.М. кв.40</t>
  </si>
  <si>
    <t>Гуркин С.Ю. кв. 15</t>
  </si>
  <si>
    <t>Досин Г.И. кв.29</t>
  </si>
  <si>
    <t>Потапенко А.В. кв.1</t>
  </si>
  <si>
    <t>Самохвалова Е.В. Кв.10</t>
  </si>
  <si>
    <t>Степанова Ю.Н. кв.8</t>
  </si>
  <si>
    <t xml:space="preserve">Фаюстова С.П. кв.19 </t>
  </si>
  <si>
    <t>по Никитинской 22:</t>
  </si>
  <si>
    <t>Грачев А.В. Кв.32</t>
  </si>
  <si>
    <t>Обущенко Т.Н. кв.30</t>
  </si>
  <si>
    <t>Максимова Т.С. кв.53</t>
  </si>
  <si>
    <t>Улыбин В.И. кв.23</t>
  </si>
  <si>
    <t>5. Мероприятия, проведенные по должникам:</t>
  </si>
  <si>
    <t>Произведены рейды по отключению должников от электрической энергии.</t>
  </si>
  <si>
    <t>6. Расходы:</t>
  </si>
  <si>
    <t xml:space="preserve"> Теплоснабжение</t>
  </si>
  <si>
    <t>Потреблено Гкал</t>
  </si>
  <si>
    <t>Потреб-лено. Тн</t>
  </si>
  <si>
    <t>Счет-фактура/товарная накладная</t>
  </si>
  <si>
    <t>Сумма</t>
  </si>
  <si>
    <t>итого с 1% (*)</t>
  </si>
  <si>
    <t>Вода+канализация на 4 дома</t>
  </si>
  <si>
    <t>№32/5842 от 28.02.10г.</t>
  </si>
  <si>
    <t>№32/107790 от 25.02.10г.</t>
  </si>
  <si>
    <t>№32/20294 от 31.03.10г.</t>
  </si>
  <si>
    <t>№32/27339 от 30.04.10г.</t>
  </si>
  <si>
    <t>№32/34074 от  31.05.10г.</t>
  </si>
  <si>
    <t>№32/41324 от 30.06.10</t>
  </si>
  <si>
    <t>№32/47986 от 29.07.10</t>
  </si>
  <si>
    <t>№32/55339 от 31.08.10</t>
  </si>
  <si>
    <t>30.09.10г.</t>
  </si>
  <si>
    <t>31.10.10г.</t>
  </si>
  <si>
    <t>№32/76768 от 30.11.10</t>
  </si>
  <si>
    <t>№32/83573 от 31.12.10</t>
  </si>
  <si>
    <t xml:space="preserve">Эл/э в МОП </t>
  </si>
  <si>
    <t>Сумма, руб.</t>
  </si>
  <si>
    <t>Вывоз ТБО на 4 дома</t>
  </si>
  <si>
    <t>№6219 от 31.01.10г.</t>
  </si>
  <si>
    <t>№9451 от 28.02.10г.</t>
  </si>
  <si>
    <t>№12864 от 31.03.10г.</t>
  </si>
  <si>
    <t>№18754 от 30.04.10г.</t>
  </si>
  <si>
    <t>№22176 от 31.05.10</t>
  </si>
  <si>
    <t>№25588 от 30.06.10</t>
  </si>
  <si>
    <t>№31432 от 31.07.10</t>
  </si>
  <si>
    <t>№1343 от 31.08.10</t>
  </si>
  <si>
    <t>№1407 от 30.09.10</t>
  </si>
  <si>
    <t>№1568 от 31.10.10</t>
  </si>
  <si>
    <t>№1786 от 30.11.10</t>
  </si>
  <si>
    <t>№1851 от 31.12.10</t>
  </si>
  <si>
    <t>Вывоз крупногабаритного мусора и снега 103+22</t>
  </si>
  <si>
    <t>№1 от 11.01.10 (вывоз снега)</t>
  </si>
  <si>
    <t>№29 от 11.12.09</t>
  </si>
  <si>
    <t>№22 от 05.02.10</t>
  </si>
  <si>
    <t>№422 от 15.03.10 (вывоз снега)</t>
  </si>
  <si>
    <t>№422 от 15.03.10 (вывоз мусора)</t>
  </si>
  <si>
    <t>№508 от 13.04.10г.</t>
  </si>
  <si>
    <t>№519 от 19.04.10г.</t>
  </si>
  <si>
    <t>№691 от 12.07.10</t>
  </si>
  <si>
    <t>№873 от 20.09.10г.</t>
  </si>
  <si>
    <t>№3955 от 10.12.10</t>
  </si>
  <si>
    <t>снос строительного мусора</t>
  </si>
  <si>
    <t>№29 от 24.12.09г.</t>
  </si>
  <si>
    <t>Промывка теплообменников</t>
  </si>
  <si>
    <t>Установка почтовых ящиков</t>
  </si>
  <si>
    <t>Установка домофонной двери</t>
  </si>
  <si>
    <t>Замена блока вызова домофона</t>
  </si>
  <si>
    <t>Итого</t>
  </si>
  <si>
    <t>Охрана ТП на 4 дома</t>
  </si>
  <si>
    <t>№145-60 от 30.09.10</t>
  </si>
  <si>
    <t>№181-60 от 30.11.10</t>
  </si>
  <si>
    <t>декабрь</t>
  </si>
  <si>
    <t>№199-8 от 31.12.10</t>
  </si>
  <si>
    <t>7. Перерасчет за 2010год.</t>
  </si>
  <si>
    <t>Статьи затрат</t>
  </si>
  <si>
    <t xml:space="preserve">Стоимость фактических расходов </t>
  </si>
  <si>
    <t>метры</t>
  </si>
  <si>
    <t>ставка-факт</t>
  </si>
  <si>
    <t>ставка-план</t>
  </si>
  <si>
    <t>пересчет за 1 кв.м. в мес.</t>
  </si>
  <si>
    <t>Вода+канализация</t>
  </si>
  <si>
    <t>Вывоз ТБО</t>
  </si>
  <si>
    <t>Эл/э в МОП</t>
  </si>
  <si>
    <t>Ремонт</t>
  </si>
  <si>
    <t>Охрана ТП</t>
  </si>
  <si>
    <t>к возврату с 1 метра за год (без счетчиков воды)</t>
  </si>
  <si>
    <t>к возврату с 1 метра за год (имеющим счетчики воды)</t>
  </si>
  <si>
    <t xml:space="preserve">(*)Для расчета ставки вода+канализация взяты кв.метры жилых помещений  по ул. Красноармейской 99,101,103 и </t>
  </si>
  <si>
    <t>Никитинская 22, без счетчиков ХВС и ГВС и без кв.метров помещений, по которым уже произведены перерасчеты.</t>
  </si>
  <si>
    <t>(*)Для расчета ставки Вывоз ТБО взяты кв.метры жилых домов по ул.Красноармейская 99,101,103 и Никитинская 22.</t>
  </si>
  <si>
    <t>Директор</t>
  </si>
  <si>
    <t>ООО "Коммунальная компания "Наш дом"</t>
  </si>
  <si>
    <t>Бобровская Ю.А.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</si>
</sst>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&quot;р.&quot;"/>
    <numFmt numFmtId="167" formatCode="0"/>
    <numFmt numFmtId="168" formatCode="DD/MM/YYYY"/>
    <numFmt numFmtId="169" formatCode="#,##0.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 Cyr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4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9" fillId="0" borderId="0" xfId="0" applyFont="1" applyAlignment="1">
      <alignment/>
    </xf>
    <xf numFmtId="164" fontId="22" fillId="0" borderId="10" xfId="0" applyFont="1" applyBorder="1" applyAlignment="1">
      <alignment horizontal="center"/>
    </xf>
    <xf numFmtId="164" fontId="22" fillId="0" borderId="0" xfId="0" applyFont="1" applyAlignment="1">
      <alignment/>
    </xf>
    <xf numFmtId="164" fontId="23" fillId="0" borderId="11" xfId="0" applyFont="1" applyBorder="1" applyAlignment="1">
      <alignment horizontal="center"/>
    </xf>
    <xf numFmtId="164" fontId="23" fillId="0" borderId="0" xfId="0" applyFont="1" applyAlignment="1">
      <alignment/>
    </xf>
    <xf numFmtId="164" fontId="0" fillId="0" borderId="11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9" fillId="0" borderId="13" xfId="0" applyFont="1" applyBorder="1" applyAlignment="1">
      <alignment horizontal="center"/>
    </xf>
    <xf numFmtId="164" fontId="0" fillId="0" borderId="14" xfId="0" applyFont="1" applyBorder="1" applyAlignment="1">
      <alignment/>
    </xf>
    <xf numFmtId="165" fontId="24" fillId="0" borderId="14" xfId="0" applyNumberFormat="1" applyFont="1" applyBorder="1" applyAlignment="1">
      <alignment/>
    </xf>
    <xf numFmtId="164" fontId="23" fillId="0" borderId="0" xfId="0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4" fontId="9" fillId="0" borderId="13" xfId="0" applyFont="1" applyFill="1" applyBorder="1" applyAlignment="1">
      <alignment horizontal="center"/>
    </xf>
    <xf numFmtId="165" fontId="9" fillId="0" borderId="14" xfId="0" applyNumberFormat="1" applyFont="1" applyBorder="1" applyAlignment="1">
      <alignment/>
    </xf>
    <xf numFmtId="164" fontId="0" fillId="0" borderId="0" xfId="0" applyBorder="1" applyAlignment="1">
      <alignment/>
    </xf>
    <xf numFmtId="164" fontId="22" fillId="0" borderId="0" xfId="0" applyFont="1" applyAlignment="1">
      <alignment/>
    </xf>
    <xf numFmtId="164" fontId="0" fillId="0" borderId="13" xfId="0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4" fontId="0" fillId="0" borderId="15" xfId="0" applyFont="1" applyBorder="1" applyAlignment="1">
      <alignment horizontal="left" vertical="center" wrapText="1"/>
    </xf>
    <xf numFmtId="165" fontId="0" fillId="0" borderId="15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2" xfId="0" applyFont="1" applyBorder="1" applyAlignment="1">
      <alignment wrapText="1"/>
    </xf>
    <xf numFmtId="165" fontId="0" fillId="0" borderId="12" xfId="0" applyNumberFormat="1" applyBorder="1" applyAlignment="1">
      <alignment horizontal="center" vertical="center"/>
    </xf>
    <xf numFmtId="164" fontId="9" fillId="0" borderId="13" xfId="0" applyFont="1" applyFill="1" applyBorder="1" applyAlignment="1">
      <alignment/>
    </xf>
    <xf numFmtId="165" fontId="9" fillId="0" borderId="14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11" xfId="0" applyFont="1" applyBorder="1" applyAlignment="1">
      <alignment wrapText="1"/>
    </xf>
    <xf numFmtId="166" fontId="9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4" fontId="25" fillId="0" borderId="11" xfId="0" applyFont="1" applyBorder="1" applyAlignment="1">
      <alignment/>
    </xf>
    <xf numFmtId="166" fontId="25" fillId="0" borderId="11" xfId="0" applyNumberFormat="1" applyFont="1" applyBorder="1" applyAlignment="1">
      <alignment/>
    </xf>
    <xf numFmtId="164" fontId="25" fillId="0" borderId="11" xfId="0" applyFont="1" applyBorder="1" applyAlignment="1">
      <alignment wrapText="1"/>
    </xf>
    <xf numFmtId="164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ont="1" applyFill="1" applyBorder="1" applyAlignment="1">
      <alignment horizontal="left" wrapText="1"/>
    </xf>
    <xf numFmtId="164" fontId="0" fillId="0" borderId="0" xfId="0" applyAlignment="1">
      <alignment horizontal="left"/>
    </xf>
    <xf numFmtId="164" fontId="26" fillId="0" borderId="11" xfId="0" applyFont="1" applyBorder="1" applyAlignment="1">
      <alignment/>
    </xf>
    <xf numFmtId="164" fontId="0" fillId="0" borderId="11" xfId="0" applyFont="1" applyBorder="1" applyAlignment="1">
      <alignment horizontal="center" wrapText="1"/>
    </xf>
    <xf numFmtId="164" fontId="0" fillId="0" borderId="11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/>
    </xf>
    <xf numFmtId="165" fontId="0" fillId="0" borderId="11" xfId="0" applyNumberFormat="1" applyBorder="1" applyAlignment="1">
      <alignment/>
    </xf>
    <xf numFmtId="164" fontId="0" fillId="0" borderId="11" xfId="0" applyNumberFormat="1" applyBorder="1" applyAlignment="1">
      <alignment wrapText="1"/>
    </xf>
    <xf numFmtId="165" fontId="9" fillId="0" borderId="11" xfId="0" applyNumberFormat="1" applyFont="1" applyBorder="1" applyAlignment="1">
      <alignment/>
    </xf>
    <xf numFmtId="164" fontId="9" fillId="0" borderId="11" xfId="0" applyFont="1" applyBorder="1" applyAlignment="1">
      <alignment/>
    </xf>
    <xf numFmtId="166" fontId="9" fillId="0" borderId="11" xfId="0" applyNumberFormat="1" applyFont="1" applyBorder="1" applyAlignment="1">
      <alignment/>
    </xf>
    <xf numFmtId="164" fontId="9" fillId="0" borderId="11" xfId="0" applyFont="1" applyBorder="1" applyAlignment="1">
      <alignment wrapText="1"/>
    </xf>
    <xf numFmtId="166" fontId="0" fillId="0" borderId="0" xfId="0" applyNumberFormat="1" applyAlignment="1">
      <alignment/>
    </xf>
    <xf numFmtId="164" fontId="22" fillId="0" borderId="11" xfId="0" applyFont="1" applyBorder="1" applyAlignment="1">
      <alignment/>
    </xf>
    <xf numFmtId="166" fontId="22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4" fontId="9" fillId="0" borderId="11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6" fontId="9" fillId="0" borderId="0" xfId="0" applyNumberFormat="1" applyFont="1" applyBorder="1" applyAlignment="1">
      <alignment/>
    </xf>
    <xf numFmtId="164" fontId="27" fillId="0" borderId="11" xfId="55" applyFont="1" applyBorder="1" applyAlignment="1">
      <alignment horizontal="center"/>
      <protection/>
    </xf>
    <xf numFmtId="164" fontId="0" fillId="0" borderId="11" xfId="0" applyBorder="1" applyAlignment="1">
      <alignment horizontal="center"/>
    </xf>
    <xf numFmtId="165" fontId="27" fillId="0" borderId="11" xfId="55" applyNumberFormat="1" applyFont="1" applyBorder="1" applyAlignment="1">
      <alignment horizontal="right"/>
      <protection/>
    </xf>
    <xf numFmtId="167" fontId="0" fillId="0" borderId="11" xfId="0" applyNumberFormat="1" applyFont="1" applyBorder="1" applyAlignment="1">
      <alignment/>
    </xf>
    <xf numFmtId="166" fontId="24" fillId="0" borderId="11" xfId="55" applyNumberFormat="1" applyFont="1" applyBorder="1" applyAlignment="1">
      <alignment horizontal="right"/>
      <protection/>
    </xf>
    <xf numFmtId="167" fontId="9" fillId="0" borderId="11" xfId="0" applyNumberFormat="1" applyFont="1" applyBorder="1" applyAlignment="1">
      <alignment/>
    </xf>
    <xf numFmtId="164" fontId="0" fillId="0" borderId="0" xfId="0" applyAlignment="1">
      <alignment wrapText="1"/>
    </xf>
    <xf numFmtId="168" fontId="0" fillId="0" borderId="11" xfId="0" applyNumberFormat="1" applyFont="1" applyBorder="1" applyAlignment="1">
      <alignment wrapText="1"/>
    </xf>
    <xf numFmtId="168" fontId="0" fillId="0" borderId="11" xfId="0" applyNumberFormat="1" applyFont="1" applyBorder="1" applyAlignment="1">
      <alignment/>
    </xf>
    <xf numFmtId="164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4" fontId="28" fillId="0" borderId="11" xfId="0" applyFont="1" applyBorder="1" applyAlignment="1">
      <alignment/>
    </xf>
    <xf numFmtId="164" fontId="0" fillId="0" borderId="16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 wrapText="1"/>
    </xf>
    <xf numFmtId="169" fontId="0" fillId="0" borderId="16" xfId="0" applyNumberFormat="1" applyFont="1" applyBorder="1" applyAlignment="1">
      <alignment horizontal="center" vertical="center"/>
    </xf>
    <xf numFmtId="164" fontId="0" fillId="0" borderId="17" xfId="0" applyBorder="1" applyAlignment="1">
      <alignment/>
    </xf>
    <xf numFmtId="169" fontId="0" fillId="0" borderId="17" xfId="0" applyNumberFormat="1" applyBorder="1" applyAlignment="1">
      <alignment/>
    </xf>
    <xf numFmtId="166" fontId="0" fillId="0" borderId="17" xfId="0" applyNumberFormat="1" applyBorder="1" applyAlignment="1">
      <alignment/>
    </xf>
    <xf numFmtId="164" fontId="29" fillId="0" borderId="17" xfId="0" applyFont="1" applyBorder="1" applyAlignment="1">
      <alignment/>
    </xf>
    <xf numFmtId="165" fontId="0" fillId="0" borderId="17" xfId="0" applyNumberFormat="1" applyBorder="1" applyAlignment="1">
      <alignment/>
    </xf>
    <xf numFmtId="166" fontId="0" fillId="0" borderId="17" xfId="0" applyNumberFormat="1" applyFont="1" applyBorder="1" applyAlignment="1">
      <alignment/>
    </xf>
    <xf numFmtId="164" fontId="0" fillId="0" borderId="17" xfId="0" applyFont="1" applyFill="1" applyBorder="1" applyAlignment="1">
      <alignment wrapText="1"/>
    </xf>
    <xf numFmtId="164" fontId="0" fillId="0" borderId="18" xfId="0" applyFont="1" applyFill="1" applyBorder="1" applyAlignment="1">
      <alignment wrapText="1"/>
    </xf>
    <xf numFmtId="166" fontId="0" fillId="0" borderId="18" xfId="0" applyNumberFormat="1" applyBorder="1" applyAlignment="1">
      <alignment/>
    </xf>
    <xf numFmtId="164" fontId="29" fillId="0" borderId="18" xfId="0" applyFont="1" applyBorder="1" applyAlignment="1">
      <alignment/>
    </xf>
    <xf numFmtId="169" fontId="0" fillId="0" borderId="19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9" fillId="0" borderId="2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164" fontId="30" fillId="0" borderId="0" xfId="0" applyFont="1" applyAlignment="1">
      <alignment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6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&#1044;&#1086;&#1082;&#1091;&#1084;&#1077;&#1085;&#1090;&#1099;%20-%20&#1054;&#1057;&#1046;\&#1053;&#1072;&#1089;&#1090;&#1103;\2010%20&#1043;&#1054;&#1044;\&#1054;&#1058;&#1063;&#1045;&#1058;&#1067;%20&#1087;&#1086;%20&#1044;&#1054;&#1052;&#1040;&#1052;%20201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_99"/>
    </sheetNames>
    <sheetDataSet>
      <sheetData sheetId="0">
        <row r="110">
          <cell r="J110">
            <v>4.55627092503936</v>
          </cell>
        </row>
        <row r="111">
          <cell r="J111">
            <v>4.6255095989355635</v>
          </cell>
        </row>
        <row r="112">
          <cell r="J112">
            <v>4.621220013191369</v>
          </cell>
        </row>
        <row r="113">
          <cell r="J113">
            <v>4.662887669778348</v>
          </cell>
        </row>
        <row r="114">
          <cell r="J114">
            <v>4.684269565000871</v>
          </cell>
        </row>
        <row r="115">
          <cell r="J115">
            <v>4.668920230512587</v>
          </cell>
        </row>
        <row r="116">
          <cell r="J116">
            <v>4.879232940395152</v>
          </cell>
        </row>
        <row r="117">
          <cell r="J117">
            <v>4.843598286038788</v>
          </cell>
        </row>
        <row r="118">
          <cell r="J118">
            <v>4.8650384212364655</v>
          </cell>
        </row>
        <row r="119">
          <cell r="J119">
            <v>4.9092285362582455</v>
          </cell>
        </row>
        <row r="120">
          <cell r="J120">
            <v>4.878650070690982</v>
          </cell>
        </row>
        <row r="121">
          <cell r="J121">
            <v>4.777494553765937</v>
          </cell>
        </row>
        <row r="198">
          <cell r="C198">
            <v>13499.439999999999</v>
          </cell>
        </row>
        <row r="199">
          <cell r="C199">
            <v>15742.8</v>
          </cell>
        </row>
        <row r="205">
          <cell r="C205">
            <v>15742.8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workbookViewId="0" topLeftCell="A1">
      <selection activeCell="A1" sqref="A1"/>
    </sheetView>
  </sheetViews>
  <sheetFormatPr defaultColWidth="9.140625" defaultRowHeight="15"/>
  <cols>
    <col min="1" max="1" width="26.00390625" style="0" customWidth="1"/>
    <col min="2" max="2" width="30.00390625" style="0" customWidth="1"/>
    <col min="3" max="3" width="13.00390625" style="0" customWidth="1"/>
    <col min="4" max="4" width="11.57421875" style="0" customWidth="1"/>
    <col min="5" max="5" width="11.8515625" style="0" customWidth="1"/>
    <col min="6" max="6" width="6.851562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5">
      <c r="A2" s="3" t="s">
        <v>1</v>
      </c>
      <c r="B2" s="3"/>
      <c r="C2" s="3"/>
      <c r="D2" s="3"/>
    </row>
    <row r="4" spans="1:4" ht="16.5">
      <c r="A4" s="4" t="s">
        <v>2</v>
      </c>
      <c r="B4" s="4"/>
      <c r="C4" s="4"/>
      <c r="D4" s="4"/>
    </row>
    <row r="6" spans="1:2" ht="17.25">
      <c r="A6" s="5" t="s">
        <v>3</v>
      </c>
      <c r="B6" s="6"/>
    </row>
    <row r="7" spans="1:2" ht="17.25">
      <c r="A7" s="5"/>
      <c r="B7" s="6"/>
    </row>
    <row r="8" spans="1:3" ht="17.25">
      <c r="A8" s="7" t="s">
        <v>4</v>
      </c>
      <c r="B8" s="7"/>
      <c r="C8" s="8"/>
    </row>
    <row r="9" spans="1:3" ht="15">
      <c r="A9" s="9" t="s">
        <v>5</v>
      </c>
      <c r="B9" s="9" t="s">
        <v>6</v>
      </c>
      <c r="C9" s="10"/>
    </row>
    <row r="10" spans="1:2" ht="13.5">
      <c r="A10" s="11" t="s">
        <v>7</v>
      </c>
      <c r="B10" s="12">
        <v>4448.28</v>
      </c>
    </row>
    <row r="11" spans="1:2" ht="13.5">
      <c r="A11" s="11" t="s">
        <v>8</v>
      </c>
      <c r="B11" s="12">
        <v>4513.48</v>
      </c>
    </row>
    <row r="12" spans="1:2" ht="13.5">
      <c r="A12" s="11" t="s">
        <v>9</v>
      </c>
      <c r="B12" s="12">
        <v>4561.48</v>
      </c>
    </row>
    <row r="13" spans="1:2" ht="13.5">
      <c r="A13" s="11" t="s">
        <v>10</v>
      </c>
      <c r="B13" s="12">
        <v>4710.78</v>
      </c>
    </row>
    <row r="14" spans="1:2" ht="13.5">
      <c r="A14" s="11" t="s">
        <v>11</v>
      </c>
      <c r="B14" s="12">
        <v>4710.78</v>
      </c>
    </row>
    <row r="15" spans="1:2" ht="13.5">
      <c r="A15" s="11" t="s">
        <v>12</v>
      </c>
      <c r="B15" s="12">
        <v>4696.98</v>
      </c>
    </row>
    <row r="16" spans="1:2" ht="13.5">
      <c r="A16" s="11" t="s">
        <v>13</v>
      </c>
      <c r="B16" s="12">
        <v>4692.28</v>
      </c>
    </row>
    <row r="17" spans="1:2" ht="13.5">
      <c r="A17" s="11" t="s">
        <v>14</v>
      </c>
      <c r="B17" s="12">
        <v>4692.28</v>
      </c>
    </row>
    <row r="18" spans="1:2" ht="13.5">
      <c r="A18" s="11" t="s">
        <v>15</v>
      </c>
      <c r="B18" s="12">
        <v>4996.18</v>
      </c>
    </row>
    <row r="19" spans="1:2" ht="13.5">
      <c r="A19" s="11" t="s">
        <v>16</v>
      </c>
      <c r="B19" s="12">
        <v>4995.68</v>
      </c>
    </row>
    <row r="20" spans="1:2" ht="13.5">
      <c r="A20" s="11" t="s">
        <v>17</v>
      </c>
      <c r="B20" s="12">
        <v>4988.68</v>
      </c>
    </row>
    <row r="21" spans="1:2" ht="13.5">
      <c r="A21" s="13" t="s">
        <v>18</v>
      </c>
      <c r="B21" s="14">
        <v>5070.78</v>
      </c>
    </row>
    <row r="22" spans="1:2" ht="13.5">
      <c r="A22" s="15" t="s">
        <v>19</v>
      </c>
      <c r="B22" s="16">
        <f>SUM(B10:B21)</f>
        <v>57077.65999999999</v>
      </c>
    </row>
    <row r="23" spans="1:2" ht="13.5">
      <c r="A23" s="15" t="s">
        <v>20</v>
      </c>
      <c r="B23" s="17">
        <f>B22/12</f>
        <v>4756.471666666665</v>
      </c>
    </row>
    <row r="24" spans="1:2" ht="15">
      <c r="A24" s="3"/>
      <c r="B24" s="18"/>
    </row>
    <row r="25" spans="1:2" ht="13.5">
      <c r="A25" s="11" t="s">
        <v>21</v>
      </c>
      <c r="B25" s="19">
        <f>B23</f>
        <v>4756.471666666665</v>
      </c>
    </row>
    <row r="26" spans="1:2" ht="13.5">
      <c r="A26" s="13" t="s">
        <v>22</v>
      </c>
      <c r="B26" s="20">
        <v>0</v>
      </c>
    </row>
    <row r="27" spans="1:3" ht="13.5">
      <c r="A27" s="21" t="s">
        <v>23</v>
      </c>
      <c r="B27" s="22">
        <f>B25+B26</f>
        <v>4756.471666666665</v>
      </c>
      <c r="C27" s="23"/>
    </row>
    <row r="29" spans="1:3" ht="17.25">
      <c r="A29" s="5" t="s">
        <v>24</v>
      </c>
      <c r="B29" s="5"/>
      <c r="C29" s="24"/>
    </row>
    <row r="30" spans="1:5" ht="13.5">
      <c r="A30" s="25" t="s">
        <v>25</v>
      </c>
      <c r="B30" s="26" t="s">
        <v>26</v>
      </c>
      <c r="C30" s="27"/>
      <c r="D30" s="27"/>
      <c r="E30" s="27"/>
    </row>
    <row r="31" spans="1:5" ht="13.5">
      <c r="A31" s="25"/>
      <c r="B31" s="26"/>
      <c r="C31" s="27"/>
      <c r="D31" s="27"/>
      <c r="E31" s="27"/>
    </row>
    <row r="32" spans="1:5" ht="27.75">
      <c r="A32" s="28" t="s">
        <v>27</v>
      </c>
      <c r="B32" s="29">
        <v>11.5</v>
      </c>
      <c r="C32" s="30"/>
      <c r="D32" s="31"/>
      <c r="E32" s="31"/>
    </row>
    <row r="33" spans="1:5" ht="13.5">
      <c r="A33" s="12" t="s">
        <v>28</v>
      </c>
      <c r="B33" s="32">
        <v>3.48</v>
      </c>
      <c r="C33" s="33"/>
      <c r="D33" s="33"/>
      <c r="E33" s="31"/>
    </row>
    <row r="34" spans="1:5" ht="13.5">
      <c r="A34" s="12" t="s">
        <v>29</v>
      </c>
      <c r="B34" s="32">
        <v>0.64</v>
      </c>
      <c r="C34" s="33"/>
      <c r="D34" s="33"/>
      <c r="E34" s="31"/>
    </row>
    <row r="35" spans="1:5" ht="13.5">
      <c r="A35" s="12" t="s">
        <v>30</v>
      </c>
      <c r="B35" s="32">
        <v>25.62</v>
      </c>
      <c r="C35" s="33"/>
      <c r="D35" s="33"/>
      <c r="E35" s="31"/>
    </row>
    <row r="36" spans="1:5" ht="13.5">
      <c r="A36" s="12" t="s">
        <v>31</v>
      </c>
      <c r="B36" s="32">
        <v>5.24</v>
      </c>
      <c r="C36" s="33"/>
      <c r="D36" s="33"/>
      <c r="E36" s="31"/>
    </row>
    <row r="37" spans="1:5" ht="13.5">
      <c r="A37" s="12" t="s">
        <v>32</v>
      </c>
      <c r="B37" s="32">
        <v>1.5</v>
      </c>
      <c r="C37" s="33"/>
      <c r="D37" s="33"/>
      <c r="E37" s="31"/>
    </row>
    <row r="38" spans="1:5" ht="27.75">
      <c r="A38" s="34" t="s">
        <v>33</v>
      </c>
      <c r="B38" s="35">
        <v>4.63</v>
      </c>
      <c r="C38" s="31"/>
      <c r="D38" s="31"/>
      <c r="E38" s="31"/>
    </row>
    <row r="39" spans="1:6" ht="13.5">
      <c r="A39" s="36" t="s">
        <v>34</v>
      </c>
      <c r="B39" s="37">
        <f>SUM(B32:B38)</f>
        <v>52.61000000000001</v>
      </c>
      <c r="C39" s="38"/>
      <c r="D39" s="38"/>
      <c r="E39" s="39"/>
      <c r="F39" s="40"/>
    </row>
    <row r="40" spans="1:4" ht="13.5">
      <c r="A40" s="41"/>
      <c r="B40" s="42"/>
      <c r="C40" s="42"/>
      <c r="D40" s="42"/>
    </row>
    <row r="41" ht="17.25">
      <c r="A41" s="5" t="s">
        <v>35</v>
      </c>
    </row>
    <row r="43" spans="1:2" ht="54.75">
      <c r="A43" s="43" t="s">
        <v>36</v>
      </c>
      <c r="B43" s="44">
        <v>2928029</v>
      </c>
    </row>
    <row r="44" spans="1:3" ht="27.75">
      <c r="A44" s="43" t="s">
        <v>37</v>
      </c>
      <c r="B44" s="44">
        <v>2767778.07</v>
      </c>
      <c r="C44" s="45"/>
    </row>
    <row r="45" ht="13.5">
      <c r="B45" s="45"/>
    </row>
    <row r="46" spans="1:2" ht="17.25">
      <c r="A46" s="5" t="s">
        <v>38</v>
      </c>
      <c r="B46" s="45"/>
    </row>
    <row r="47" ht="13.5">
      <c r="B47" s="45"/>
    </row>
    <row r="48" spans="1:2" ht="27.75">
      <c r="A48" s="43" t="s">
        <v>39</v>
      </c>
      <c r="B48" s="46">
        <v>546163.66</v>
      </c>
    </row>
    <row r="49" spans="1:2" ht="27.75">
      <c r="A49" s="43" t="s">
        <v>40</v>
      </c>
      <c r="B49" s="46">
        <v>706414.59</v>
      </c>
    </row>
    <row r="50" spans="1:2" ht="13.5">
      <c r="A50" s="47" t="s">
        <v>41</v>
      </c>
      <c r="B50" s="48"/>
    </row>
    <row r="51" spans="1:2" ht="13.5">
      <c r="A51" s="12" t="s">
        <v>42</v>
      </c>
      <c r="B51" s="46">
        <v>16088.42</v>
      </c>
    </row>
    <row r="52" spans="1:2" ht="14.25">
      <c r="A52" s="43" t="s">
        <v>43</v>
      </c>
      <c r="B52" s="46">
        <v>26658.2</v>
      </c>
    </row>
    <row r="53" spans="1:2" ht="14.25">
      <c r="A53" s="43" t="s">
        <v>44</v>
      </c>
      <c r="B53" s="46">
        <v>62519.18</v>
      </c>
    </row>
    <row r="54" spans="1:2" ht="14.25">
      <c r="A54" s="43" t="s">
        <v>45</v>
      </c>
      <c r="B54" s="46">
        <v>30850.78</v>
      </c>
    </row>
    <row r="55" spans="1:2" ht="14.25">
      <c r="A55" s="43" t="s">
        <v>46</v>
      </c>
      <c r="B55" s="46">
        <v>36349.2</v>
      </c>
    </row>
    <row r="56" spans="1:2" ht="14.25">
      <c r="A56" s="43" t="s">
        <v>47</v>
      </c>
      <c r="B56" s="46">
        <v>62631.18</v>
      </c>
    </row>
    <row r="57" spans="1:2" ht="14.25">
      <c r="A57" s="43" t="s">
        <v>48</v>
      </c>
      <c r="B57" s="46">
        <v>29127.5</v>
      </c>
    </row>
    <row r="58" spans="1:2" ht="14.25">
      <c r="A58" s="43" t="s">
        <v>49</v>
      </c>
      <c r="B58" s="46">
        <v>36293.03</v>
      </c>
    </row>
    <row r="59" spans="1:2" ht="14.25">
      <c r="A59" s="43" t="s">
        <v>50</v>
      </c>
      <c r="B59" s="46">
        <v>28207.69</v>
      </c>
    </row>
    <row r="60" spans="1:2" ht="14.25">
      <c r="A60" s="49" t="s">
        <v>51</v>
      </c>
      <c r="B60" s="46"/>
    </row>
    <row r="61" spans="1:2" ht="14.25">
      <c r="A61" s="43" t="s">
        <v>52</v>
      </c>
      <c r="B61" s="46">
        <v>16917.55</v>
      </c>
    </row>
    <row r="62" spans="1:2" ht="14.25">
      <c r="A62" s="43" t="s">
        <v>53</v>
      </c>
      <c r="B62" s="46">
        <v>21358.5</v>
      </c>
    </row>
    <row r="63" spans="1:2" ht="14.25">
      <c r="A63" s="43" t="s">
        <v>54</v>
      </c>
      <c r="B63" s="46">
        <v>33347.96</v>
      </c>
    </row>
    <row r="64" spans="1:2" ht="14.25">
      <c r="A64" s="43" t="s">
        <v>55</v>
      </c>
      <c r="B64" s="46">
        <v>40211.42</v>
      </c>
    </row>
    <row r="65" spans="1:2" ht="13.5">
      <c r="A65" s="50"/>
      <c r="B65" s="51"/>
    </row>
    <row r="66" spans="1:3" ht="17.25">
      <c r="A66" s="52" t="s">
        <v>56</v>
      </c>
      <c r="B66" s="52"/>
      <c r="C66" s="23"/>
    </row>
    <row r="67" spans="1:3" ht="27.75">
      <c r="A67" s="53" t="s">
        <v>57</v>
      </c>
      <c r="B67" s="53"/>
      <c r="C67" s="53"/>
    </row>
    <row r="68" ht="13.5">
      <c r="A68" s="54"/>
    </row>
    <row r="69" ht="17.25">
      <c r="A69" s="5" t="s">
        <v>58</v>
      </c>
    </row>
    <row r="70" spans="1:5" ht="15">
      <c r="A70" s="55" t="s">
        <v>59</v>
      </c>
      <c r="B70" s="12"/>
      <c r="C70" s="12"/>
      <c r="D70" s="56" t="s">
        <v>60</v>
      </c>
      <c r="E70" s="57" t="s">
        <v>61</v>
      </c>
    </row>
    <row r="71" spans="1:5" ht="13.5">
      <c r="A71" s="47" t="s">
        <v>5</v>
      </c>
      <c r="B71" s="47" t="s">
        <v>62</v>
      </c>
      <c r="C71" s="58" t="s">
        <v>63</v>
      </c>
      <c r="D71" s="56"/>
      <c r="E71" s="57"/>
    </row>
    <row r="72" spans="1:5" ht="13.5">
      <c r="A72" s="12" t="s">
        <v>7</v>
      </c>
      <c r="B72" s="12"/>
      <c r="C72" s="59">
        <v>202398.56</v>
      </c>
      <c r="D72" s="59">
        <f>C72/1.18/662</f>
        <v>259.1000051205899</v>
      </c>
      <c r="E72" s="12"/>
    </row>
    <row r="73" spans="1:5" ht="13.5">
      <c r="A73" s="12" t="s">
        <v>8</v>
      </c>
      <c r="B73" s="12"/>
      <c r="C73" s="59">
        <v>203960.88</v>
      </c>
      <c r="D73" s="59">
        <f aca="true" t="shared" si="0" ref="D73:D83">C73/1.18/662</f>
        <v>261.1000051205899</v>
      </c>
      <c r="E73" s="12"/>
    </row>
    <row r="74" spans="1:5" ht="13.5">
      <c r="A74" s="12" t="s">
        <v>9</v>
      </c>
      <c r="B74" s="12"/>
      <c r="C74" s="59">
        <v>148420.4</v>
      </c>
      <c r="D74" s="59">
        <f t="shared" si="0"/>
        <v>190</v>
      </c>
      <c r="E74" s="12"/>
    </row>
    <row r="75" spans="1:5" ht="13.5">
      <c r="A75" s="12" t="s">
        <v>10</v>
      </c>
      <c r="B75" s="12"/>
      <c r="C75" s="59">
        <v>110846.6</v>
      </c>
      <c r="D75" s="59">
        <f t="shared" si="0"/>
        <v>141.89999487941012</v>
      </c>
      <c r="E75" s="12"/>
    </row>
    <row r="76" spans="1:5" ht="13.5">
      <c r="A76" s="12" t="s">
        <v>11</v>
      </c>
      <c r="B76" s="60"/>
      <c r="C76" s="59">
        <v>19997.7</v>
      </c>
      <c r="D76" s="59">
        <f t="shared" si="0"/>
        <v>25.60000512058989</v>
      </c>
      <c r="E76" s="59"/>
    </row>
    <row r="77" spans="1:5" ht="13.5">
      <c r="A77" s="12" t="s">
        <v>12</v>
      </c>
      <c r="B77" s="12"/>
      <c r="C77" s="59">
        <v>16560.59</v>
      </c>
      <c r="D77" s="59">
        <f t="shared" si="0"/>
        <v>21.199997439705058</v>
      </c>
      <c r="E77" s="59"/>
    </row>
    <row r="78" spans="1:5" ht="13.5">
      <c r="A78" s="12" t="s">
        <v>13</v>
      </c>
      <c r="B78" s="12"/>
      <c r="C78" s="59">
        <v>19607.12</v>
      </c>
      <c r="D78" s="59">
        <f t="shared" si="0"/>
        <v>25.10000512058989</v>
      </c>
      <c r="E78" s="59"/>
    </row>
    <row r="79" spans="1:5" ht="13.5">
      <c r="A79" s="12" t="s">
        <v>14</v>
      </c>
      <c r="B79" s="12"/>
      <c r="C79" s="59">
        <v>17419.87</v>
      </c>
      <c r="D79" s="59">
        <f t="shared" si="0"/>
        <v>22.300002560294946</v>
      </c>
      <c r="E79" s="59"/>
    </row>
    <row r="80" spans="1:5" ht="13.5">
      <c r="A80" s="12" t="s">
        <v>15</v>
      </c>
      <c r="B80" s="12"/>
      <c r="C80" s="59">
        <v>18825.96</v>
      </c>
      <c r="D80" s="59">
        <f t="shared" si="0"/>
        <v>24.10000512058989</v>
      </c>
      <c r="E80" s="59"/>
    </row>
    <row r="81" spans="1:5" ht="13.5">
      <c r="A81" s="12" t="s">
        <v>16</v>
      </c>
      <c r="B81" s="12"/>
      <c r="C81" s="59">
        <v>79131.51</v>
      </c>
      <c r="D81" s="59">
        <f t="shared" si="0"/>
        <v>101.30000256029494</v>
      </c>
      <c r="E81" s="61"/>
    </row>
    <row r="82" spans="1:5" ht="13.5">
      <c r="A82" s="12" t="s">
        <v>17</v>
      </c>
      <c r="B82" s="12"/>
      <c r="C82" s="59">
        <v>124985.6</v>
      </c>
      <c r="D82" s="59">
        <f t="shared" si="0"/>
        <v>160.00000000000003</v>
      </c>
      <c r="E82" s="61"/>
    </row>
    <row r="83" spans="1:5" ht="13.5">
      <c r="A83" s="12" t="s">
        <v>18</v>
      </c>
      <c r="B83" s="12"/>
      <c r="C83" s="59">
        <v>148576.63</v>
      </c>
      <c r="D83" s="59">
        <f t="shared" si="0"/>
        <v>190.19999743970507</v>
      </c>
      <c r="E83" s="61"/>
    </row>
    <row r="84" spans="1:5" ht="13.5">
      <c r="A84" s="62" t="s">
        <v>19</v>
      </c>
      <c r="B84" s="12"/>
      <c r="C84" s="63">
        <f>SUM(C72:C83)</f>
        <v>1110731.42</v>
      </c>
      <c r="D84" s="61">
        <f>SUM(D72:D83)</f>
        <v>1421.9000204823597</v>
      </c>
      <c r="E84" s="61"/>
    </row>
    <row r="85" spans="1:5" ht="14.25">
      <c r="A85" s="64" t="s">
        <v>64</v>
      </c>
      <c r="B85" s="43"/>
      <c r="C85" s="63">
        <f>C84*1.01</f>
        <v>1121838.7341999998</v>
      </c>
      <c r="D85" s="61"/>
      <c r="E85" s="61"/>
    </row>
    <row r="86" ht="13.5">
      <c r="C86" s="65"/>
    </row>
    <row r="87" spans="1:3" ht="17.25">
      <c r="A87" s="55" t="s">
        <v>65</v>
      </c>
      <c r="B87" s="66"/>
      <c r="C87" s="67"/>
    </row>
    <row r="88" spans="1:3" ht="13.5">
      <c r="A88" s="12" t="s">
        <v>7</v>
      </c>
      <c r="B88" s="12" t="s">
        <v>66</v>
      </c>
      <c r="C88" s="68">
        <v>26776.56</v>
      </c>
    </row>
    <row r="89" spans="1:3" ht="13.5">
      <c r="A89" s="12" t="s">
        <v>8</v>
      </c>
      <c r="B89" s="12" t="s">
        <v>67</v>
      </c>
      <c r="C89" s="68">
        <v>33290.72</v>
      </c>
    </row>
    <row r="90" spans="1:3" ht="13.5">
      <c r="A90" s="12" t="s">
        <v>9</v>
      </c>
      <c r="B90" s="12" t="s">
        <v>68</v>
      </c>
      <c r="C90" s="68">
        <v>39962.92</v>
      </c>
    </row>
    <row r="91" spans="1:3" ht="13.5">
      <c r="A91" s="12" t="s">
        <v>10</v>
      </c>
      <c r="B91" s="12" t="s">
        <v>69</v>
      </c>
      <c r="C91" s="68">
        <v>42034.81</v>
      </c>
    </row>
    <row r="92" spans="1:3" ht="13.5">
      <c r="A92" s="12" t="s">
        <v>11</v>
      </c>
      <c r="B92" s="12" t="s">
        <v>70</v>
      </c>
      <c r="C92" s="68">
        <v>34168.65</v>
      </c>
    </row>
    <row r="93" spans="1:3" ht="13.5">
      <c r="A93" s="12" t="s">
        <v>12</v>
      </c>
      <c r="B93" s="12" t="s">
        <v>71</v>
      </c>
      <c r="C93" s="68">
        <v>38575.81</v>
      </c>
    </row>
    <row r="94" spans="1:3" ht="13.5">
      <c r="A94" s="12" t="s">
        <v>13</v>
      </c>
      <c r="B94" s="12" t="s">
        <v>72</v>
      </c>
      <c r="C94" s="68">
        <v>30165.35</v>
      </c>
    </row>
    <row r="95" spans="1:3" ht="13.5">
      <c r="A95" s="12" t="s">
        <v>14</v>
      </c>
      <c r="B95" s="12" t="s">
        <v>73</v>
      </c>
      <c r="C95" s="68">
        <v>36749.72</v>
      </c>
    </row>
    <row r="96" spans="1:3" ht="13.5">
      <c r="A96" s="12" t="s">
        <v>15</v>
      </c>
      <c r="B96" s="12" t="s">
        <v>74</v>
      </c>
      <c r="C96" s="68">
        <v>40647.7</v>
      </c>
    </row>
    <row r="97" spans="1:3" ht="13.5">
      <c r="A97" s="12" t="s">
        <v>16</v>
      </c>
      <c r="B97" s="12" t="s">
        <v>75</v>
      </c>
      <c r="C97" s="68">
        <v>40963.75</v>
      </c>
    </row>
    <row r="98" spans="1:3" ht="13.5">
      <c r="A98" s="12" t="s">
        <v>17</v>
      </c>
      <c r="B98" s="12" t="s">
        <v>76</v>
      </c>
      <c r="C98" s="68">
        <v>47864.2</v>
      </c>
    </row>
    <row r="99" spans="1:3" ht="13.5">
      <c r="A99" s="12" t="s">
        <v>18</v>
      </c>
      <c r="B99" s="12" t="s">
        <v>77</v>
      </c>
      <c r="C99" s="68">
        <v>62981.98</v>
      </c>
    </row>
    <row r="100" spans="1:5" ht="13.5">
      <c r="A100" s="62" t="s">
        <v>19</v>
      </c>
      <c r="B100" s="12"/>
      <c r="C100" s="63">
        <f>SUM(C88:C99)</f>
        <v>474182.17</v>
      </c>
      <c r="D100" s="23"/>
      <c r="E100" s="23"/>
    </row>
    <row r="101" spans="1:5" ht="13.5">
      <c r="A101" s="69" t="s">
        <v>64</v>
      </c>
      <c r="B101" s="12"/>
      <c r="C101" s="63">
        <f>C100*1.01</f>
        <v>478923.9917</v>
      </c>
      <c r="D101" s="23"/>
      <c r="E101" s="23"/>
    </row>
    <row r="102" spans="1:5" ht="13.5">
      <c r="A102" s="70"/>
      <c r="B102" s="23"/>
      <c r="C102" s="71"/>
      <c r="D102" s="23"/>
      <c r="E102" s="23"/>
    </row>
    <row r="103" spans="1:5" ht="15">
      <c r="A103" s="55" t="s">
        <v>78</v>
      </c>
      <c r="B103" s="72" t="s">
        <v>79</v>
      </c>
      <c r="C103" s="73"/>
      <c r="D103" s="23"/>
      <c r="E103" s="23"/>
    </row>
    <row r="104" spans="1:5" ht="13.5">
      <c r="A104" s="12" t="s">
        <v>7</v>
      </c>
      <c r="B104" s="74">
        <v>21931.83</v>
      </c>
      <c r="C104" s="75">
        <f>B104/'[1]101_99'!J110</f>
        <v>4813.5482636626875</v>
      </c>
      <c r="D104" s="23"/>
      <c r="E104" s="23"/>
    </row>
    <row r="105" spans="1:5" ht="13.5">
      <c r="A105" s="12" t="s">
        <v>8</v>
      </c>
      <c r="B105" s="74">
        <v>19635.29</v>
      </c>
      <c r="C105" s="75">
        <f>B105/'[1]101_99'!J111</f>
        <v>4245.00037888118</v>
      </c>
      <c r="D105" s="23"/>
      <c r="E105" s="23"/>
    </row>
    <row r="106" spans="1:5" ht="13.5">
      <c r="A106" s="12" t="s">
        <v>9</v>
      </c>
      <c r="B106" s="74">
        <v>19386.02</v>
      </c>
      <c r="C106" s="75">
        <f>B106/'[1]101_99'!J112</f>
        <v>4195.000442450739</v>
      </c>
      <c r="D106" s="23"/>
      <c r="E106" s="23"/>
    </row>
    <row r="107" spans="1:5" ht="13.5">
      <c r="A107" s="12" t="s">
        <v>10</v>
      </c>
      <c r="B107" s="74">
        <v>12324.02</v>
      </c>
      <c r="C107" s="75">
        <f>B107/'[1]101_99'!J113</f>
        <v>2643.001691821975</v>
      </c>
      <c r="D107" s="23"/>
      <c r="E107" s="23"/>
    </row>
    <row r="108" spans="1:5" ht="13.5">
      <c r="A108" s="12" t="s">
        <v>11</v>
      </c>
      <c r="B108" s="74">
        <v>9569.92</v>
      </c>
      <c r="C108" s="75">
        <f>B108/'[1]101_99'!J114</f>
        <v>2042.9908798381077</v>
      </c>
      <c r="D108" s="23"/>
      <c r="E108" s="23"/>
    </row>
    <row r="109" spans="1:5" ht="13.5">
      <c r="A109" s="12" t="s">
        <v>12</v>
      </c>
      <c r="B109" s="74">
        <v>11545.93</v>
      </c>
      <c r="C109" s="75">
        <f>B109/'[1]101_99'!J115</f>
        <v>2472.9336613087535</v>
      </c>
      <c r="D109" s="23"/>
      <c r="E109" s="23"/>
    </row>
    <row r="110" spans="1:5" ht="13.5">
      <c r="A110" s="12" t="s">
        <v>13</v>
      </c>
      <c r="B110" s="74">
        <v>10173.2</v>
      </c>
      <c r="C110" s="75">
        <f>B110/'[1]101_99'!J116</f>
        <v>2084.99986048547</v>
      </c>
      <c r="D110" s="23"/>
      <c r="E110" s="23"/>
    </row>
    <row r="111" spans="1:5" ht="13.5">
      <c r="A111" s="12" t="s">
        <v>14</v>
      </c>
      <c r="B111" s="74">
        <v>13279.69</v>
      </c>
      <c r="C111" s="75">
        <f>B111/'[1]101_99'!J117</f>
        <v>2741.6992937414825</v>
      </c>
      <c r="D111" s="23"/>
      <c r="E111" s="23"/>
    </row>
    <row r="112" spans="1:5" ht="13.5">
      <c r="A112" s="12" t="s">
        <v>15</v>
      </c>
      <c r="B112" s="74">
        <v>29173.91</v>
      </c>
      <c r="C112" s="75">
        <f>B112/'[1]101_99'!J118</f>
        <v>5996.6453445984</v>
      </c>
      <c r="D112" s="23"/>
      <c r="E112" s="23"/>
    </row>
    <row r="113" spans="1:5" ht="13.5">
      <c r="A113" s="12" t="s">
        <v>16</v>
      </c>
      <c r="B113" s="74">
        <v>20090.42</v>
      </c>
      <c r="C113" s="75">
        <f>B113/'[1]101_99'!J119</f>
        <v>4092.3782324692247</v>
      </c>
      <c r="D113" s="23"/>
      <c r="E113" s="23"/>
    </row>
    <row r="114" spans="1:5" ht="13.5">
      <c r="A114" s="12" t="s">
        <v>17</v>
      </c>
      <c r="B114" s="74">
        <v>25826.3</v>
      </c>
      <c r="C114" s="75">
        <f>B114/'[1]101_99'!J120</f>
        <v>5293.738969956933</v>
      </c>
      <c r="D114" s="23"/>
      <c r="E114" s="23"/>
    </row>
    <row r="115" spans="1:3" ht="13.5">
      <c r="A115" s="12" t="s">
        <v>18</v>
      </c>
      <c r="B115" s="74">
        <v>14223.12</v>
      </c>
      <c r="C115" s="75">
        <f>B115/'[1]101_99'!J121</f>
        <v>2977.1085743652807</v>
      </c>
    </row>
    <row r="116" spans="1:3" ht="13.5">
      <c r="A116" s="62" t="s">
        <v>19</v>
      </c>
      <c r="B116" s="76">
        <f>SUM(B104:B115)</f>
        <v>207159.64999999997</v>
      </c>
      <c r="C116" s="77">
        <f>SUM(C104:C115)</f>
        <v>43599.04559358023</v>
      </c>
    </row>
    <row r="117" spans="1:3" ht="13.5">
      <c r="A117" s="69" t="s">
        <v>64</v>
      </c>
      <c r="B117" s="76">
        <f>B116*1.01</f>
        <v>209231.24649999998</v>
      </c>
      <c r="C117" s="46"/>
    </row>
    <row r="118" ht="13.5">
      <c r="C118" s="65"/>
    </row>
    <row r="119" spans="1:3" ht="17.25">
      <c r="A119" s="55" t="s">
        <v>80</v>
      </c>
      <c r="B119" s="66"/>
      <c r="C119" s="68"/>
    </row>
    <row r="120" spans="1:3" ht="13.5">
      <c r="A120" s="12" t="s">
        <v>7</v>
      </c>
      <c r="B120" s="12" t="s">
        <v>81</v>
      </c>
      <c r="C120" s="68">
        <v>8181.96</v>
      </c>
    </row>
    <row r="121" spans="1:3" ht="13.5">
      <c r="A121" s="12" t="s">
        <v>8</v>
      </c>
      <c r="B121" s="12" t="s">
        <v>82</v>
      </c>
      <c r="C121" s="68">
        <v>8181.96</v>
      </c>
    </row>
    <row r="122" spans="1:3" ht="13.5">
      <c r="A122" s="12" t="s">
        <v>9</v>
      </c>
      <c r="B122" s="12" t="s">
        <v>83</v>
      </c>
      <c r="C122" s="68">
        <v>8181.96</v>
      </c>
    </row>
    <row r="123" spans="1:3" ht="13.5">
      <c r="A123" s="12" t="s">
        <v>10</v>
      </c>
      <c r="B123" s="12" t="s">
        <v>84</v>
      </c>
      <c r="C123" s="68">
        <v>8181.96</v>
      </c>
    </row>
    <row r="124" spans="1:3" ht="13.5">
      <c r="A124" s="12" t="s">
        <v>11</v>
      </c>
      <c r="B124" s="12" t="s">
        <v>85</v>
      </c>
      <c r="C124" s="68">
        <v>8181.96</v>
      </c>
    </row>
    <row r="125" spans="1:3" ht="13.5">
      <c r="A125" s="12" t="s">
        <v>12</v>
      </c>
      <c r="B125" s="12" t="s">
        <v>86</v>
      </c>
      <c r="C125" s="68">
        <v>8181.96</v>
      </c>
    </row>
    <row r="126" spans="1:3" ht="13.5">
      <c r="A126" s="12" t="s">
        <v>13</v>
      </c>
      <c r="B126" s="12" t="s">
        <v>87</v>
      </c>
      <c r="C126" s="68">
        <v>8181.96</v>
      </c>
    </row>
    <row r="127" spans="1:3" ht="13.5">
      <c r="A127" s="12" t="s">
        <v>14</v>
      </c>
      <c r="B127" s="12" t="s">
        <v>88</v>
      </c>
      <c r="C127" s="68">
        <v>5701</v>
      </c>
    </row>
    <row r="128" spans="1:3" ht="13.5">
      <c r="A128" s="12" t="s">
        <v>15</v>
      </c>
      <c r="B128" s="12" t="s">
        <v>89</v>
      </c>
      <c r="C128" s="68">
        <v>5701</v>
      </c>
    </row>
    <row r="129" spans="1:3" ht="13.5">
      <c r="A129" s="12" t="s">
        <v>16</v>
      </c>
      <c r="B129" s="12" t="s">
        <v>90</v>
      </c>
      <c r="C129" s="68">
        <v>5701</v>
      </c>
    </row>
    <row r="130" spans="1:3" ht="13.5">
      <c r="A130" s="12" t="s">
        <v>17</v>
      </c>
      <c r="B130" s="12" t="s">
        <v>91</v>
      </c>
      <c r="C130" s="68">
        <f>C129</f>
        <v>5701</v>
      </c>
    </row>
    <row r="131" spans="1:3" ht="13.5">
      <c r="A131" s="12" t="s">
        <v>18</v>
      </c>
      <c r="B131" s="12" t="s">
        <v>92</v>
      </c>
      <c r="C131" s="68">
        <f>C130</f>
        <v>5701</v>
      </c>
    </row>
    <row r="132" spans="1:3" ht="13.5">
      <c r="A132" s="62" t="s">
        <v>19</v>
      </c>
      <c r="B132" s="12"/>
      <c r="C132" s="63">
        <f>SUM(C120:C131)</f>
        <v>85778.72000000002</v>
      </c>
    </row>
    <row r="133" spans="1:3" ht="13.5">
      <c r="A133" s="62" t="s">
        <v>64</v>
      </c>
      <c r="B133" s="12"/>
      <c r="C133" s="63">
        <f>C132*1.01</f>
        <v>86636.50720000002</v>
      </c>
    </row>
    <row r="134" spans="2:3" ht="13.5">
      <c r="B134" s="78"/>
      <c r="C134" s="65"/>
    </row>
    <row r="135" spans="1:3" ht="15">
      <c r="A135" s="55" t="s">
        <v>93</v>
      </c>
      <c r="B135" s="12"/>
      <c r="C135" s="12"/>
    </row>
    <row r="136" spans="1:3" ht="14.25">
      <c r="A136" s="12" t="s">
        <v>7</v>
      </c>
      <c r="B136" s="79" t="s">
        <v>94</v>
      </c>
      <c r="C136" s="12">
        <v>7600</v>
      </c>
    </row>
    <row r="137" spans="1:3" ht="14.25">
      <c r="A137" s="12" t="s">
        <v>7</v>
      </c>
      <c r="B137" s="79" t="s">
        <v>95</v>
      </c>
      <c r="C137" s="12">
        <v>4815</v>
      </c>
    </row>
    <row r="138" spans="1:3" ht="13.5">
      <c r="A138" s="12" t="s">
        <v>8</v>
      </c>
      <c r="B138" s="80" t="s">
        <v>96</v>
      </c>
      <c r="C138" s="12">
        <v>7600</v>
      </c>
    </row>
    <row r="139" spans="1:3" ht="13.5">
      <c r="A139" s="12" t="s">
        <v>9</v>
      </c>
      <c r="B139" s="80" t="s">
        <v>97</v>
      </c>
      <c r="C139" s="12">
        <v>16400</v>
      </c>
    </row>
    <row r="140" spans="1:3" ht="13.5">
      <c r="A140" s="12" t="str">
        <f>A139</f>
        <v>Март</v>
      </c>
      <c r="B140" s="12" t="s">
        <v>98</v>
      </c>
      <c r="C140" s="12">
        <v>24600</v>
      </c>
    </row>
    <row r="141" spans="1:3" ht="13.5">
      <c r="A141" s="12" t="s">
        <v>10</v>
      </c>
      <c r="B141" s="80" t="s">
        <v>99</v>
      </c>
      <c r="C141" s="12">
        <v>24600</v>
      </c>
    </row>
    <row r="142" spans="1:3" ht="13.5">
      <c r="A142" s="12" t="str">
        <f>A141</f>
        <v>Апрель</v>
      </c>
      <c r="B142" s="80" t="s">
        <v>100</v>
      </c>
      <c r="C142" s="12">
        <v>8200</v>
      </c>
    </row>
    <row r="143" spans="1:3" ht="13.5">
      <c r="A143" s="12" t="s">
        <v>13</v>
      </c>
      <c r="B143" s="80" t="s">
        <v>101</v>
      </c>
      <c r="C143" s="12">
        <v>36900</v>
      </c>
    </row>
    <row r="144" spans="1:3" ht="13.5">
      <c r="A144" s="12"/>
      <c r="B144" s="80" t="s">
        <v>102</v>
      </c>
      <c r="C144" s="12">
        <v>8200</v>
      </c>
    </row>
    <row r="145" spans="1:3" ht="13.5">
      <c r="A145" s="12" t="s">
        <v>18</v>
      </c>
      <c r="B145" s="80" t="s">
        <v>103</v>
      </c>
      <c r="C145" s="12">
        <v>8200</v>
      </c>
    </row>
    <row r="146" spans="1:3" ht="13.5">
      <c r="A146" s="12" t="s">
        <v>104</v>
      </c>
      <c r="B146" s="80" t="s">
        <v>105</v>
      </c>
      <c r="C146" s="12">
        <v>11000</v>
      </c>
    </row>
    <row r="147" spans="1:3" ht="13.5">
      <c r="A147" s="62" t="s">
        <v>19</v>
      </c>
      <c r="B147" s="12"/>
      <c r="C147" s="44">
        <f>SUM(C136:C146)</f>
        <v>158115</v>
      </c>
    </row>
    <row r="148" spans="1:3" ht="13.5">
      <c r="A148" s="62" t="s">
        <v>64</v>
      </c>
      <c r="B148" s="12"/>
      <c r="C148" s="44">
        <f>C147*1.01</f>
        <v>159696.15</v>
      </c>
    </row>
    <row r="149" spans="1:3" ht="13.5">
      <c r="A149" s="81"/>
      <c r="B149" s="23"/>
      <c r="C149" s="82"/>
    </row>
    <row r="150" spans="1:3" ht="13.5">
      <c r="A150" s="83" t="s">
        <v>32</v>
      </c>
      <c r="B150" s="12"/>
      <c r="C150" s="12"/>
    </row>
    <row r="151" spans="1:3" ht="13.5">
      <c r="A151" s="12" t="s">
        <v>106</v>
      </c>
      <c r="B151" s="12"/>
      <c r="C151" s="12">
        <v>6026.5</v>
      </c>
    </row>
    <row r="152" spans="1:3" ht="13.5">
      <c r="A152" s="12" t="s">
        <v>107</v>
      </c>
      <c r="B152" s="12"/>
      <c r="C152" s="12">
        <v>76110.47</v>
      </c>
    </row>
    <row r="153" spans="1:3" ht="13.5">
      <c r="A153" s="12" t="s">
        <v>108</v>
      </c>
      <c r="B153" s="12"/>
      <c r="C153" s="12">
        <v>35800</v>
      </c>
    </row>
    <row r="154" spans="1:3" ht="13.5">
      <c r="A154" s="12" t="s">
        <v>109</v>
      </c>
      <c r="B154" s="12"/>
      <c r="C154" s="12">
        <v>4800</v>
      </c>
    </row>
    <row r="155" spans="1:3" ht="13.5">
      <c r="A155" s="62" t="s">
        <v>110</v>
      </c>
      <c r="B155" s="12"/>
      <c r="C155" s="44">
        <f>SUM(C151:C154)</f>
        <v>122736.97</v>
      </c>
    </row>
    <row r="156" spans="1:3" ht="13.5">
      <c r="A156" s="69" t="s">
        <v>64</v>
      </c>
      <c r="B156" s="12"/>
      <c r="C156" s="44">
        <f>C155*1.01</f>
        <v>123964.3397</v>
      </c>
    </row>
    <row r="158" spans="1:3" ht="13.5">
      <c r="A158" s="83" t="s">
        <v>111</v>
      </c>
      <c r="B158" s="12"/>
      <c r="C158" s="12"/>
    </row>
    <row r="159" spans="1:3" ht="13.5">
      <c r="A159" s="12" t="s">
        <v>15</v>
      </c>
      <c r="B159" s="12" t="s">
        <v>112</v>
      </c>
      <c r="C159" s="12">
        <v>1630</v>
      </c>
    </row>
    <row r="160" spans="1:3" ht="13.5">
      <c r="A160" s="12" t="s">
        <v>17</v>
      </c>
      <c r="B160" s="12" t="s">
        <v>113</v>
      </c>
      <c r="C160" s="12">
        <v>3500</v>
      </c>
    </row>
    <row r="161" spans="1:3" ht="13.5">
      <c r="A161" s="12" t="s">
        <v>114</v>
      </c>
      <c r="B161" s="12" t="s">
        <v>115</v>
      </c>
      <c r="C161" s="12">
        <v>3500</v>
      </c>
    </row>
    <row r="162" spans="1:3" ht="13.5">
      <c r="A162" s="62" t="s">
        <v>110</v>
      </c>
      <c r="B162" s="12"/>
      <c r="C162" s="62">
        <f>SUM(C159:C161)</f>
        <v>8630</v>
      </c>
    </row>
    <row r="163" spans="1:3" ht="13.5">
      <c r="A163" s="69" t="s">
        <v>64</v>
      </c>
      <c r="B163" s="12"/>
      <c r="C163" s="44">
        <f>C162*1.01</f>
        <v>8716.3</v>
      </c>
    </row>
    <row r="165" ht="17.25">
      <c r="A165" s="5" t="s">
        <v>116</v>
      </c>
    </row>
    <row r="167" spans="1:6" ht="54.75">
      <c r="A167" s="84" t="s">
        <v>117</v>
      </c>
      <c r="B167" s="85" t="s">
        <v>118</v>
      </c>
      <c r="C167" s="84" t="s">
        <v>119</v>
      </c>
      <c r="D167" s="86" t="s">
        <v>120</v>
      </c>
      <c r="E167" s="84" t="s">
        <v>121</v>
      </c>
      <c r="F167" s="85" t="s">
        <v>122</v>
      </c>
    </row>
    <row r="168" spans="1:6" ht="13.5">
      <c r="A168" s="87"/>
      <c r="B168" s="87"/>
      <c r="C168" s="87"/>
      <c r="D168" s="88"/>
      <c r="E168" s="87"/>
      <c r="F168" s="87"/>
    </row>
    <row r="169" spans="1:6" ht="13.5">
      <c r="A169" s="87" t="s">
        <v>123</v>
      </c>
      <c r="B169" s="89">
        <f>C101</f>
        <v>478923.9917</v>
      </c>
      <c r="C169" s="90">
        <f>'[1]101_99'!C198</f>
        <v>13499.439999999999</v>
      </c>
      <c r="D169" s="88">
        <f>B169/C169/12</f>
        <v>2.9564435740791226</v>
      </c>
      <c r="E169" s="91">
        <f aca="true" t="shared" si="1" ref="E169:E174">B33</f>
        <v>3.48</v>
      </c>
      <c r="F169" s="91">
        <f>E169-D169</f>
        <v>0.5235564259208774</v>
      </c>
    </row>
    <row r="170" spans="1:6" ht="13.5">
      <c r="A170" s="87" t="s">
        <v>124</v>
      </c>
      <c r="B170" s="89">
        <f>C133</f>
        <v>86636.50720000002</v>
      </c>
      <c r="C170" s="90">
        <f>'[1]101_99'!C199</f>
        <v>15742.8</v>
      </c>
      <c r="D170" s="88">
        <f aca="true" t="shared" si="2" ref="D170:D175">B170/C170/12</f>
        <v>0.4586038654707762</v>
      </c>
      <c r="E170" s="91">
        <f t="shared" si="1"/>
        <v>0.64</v>
      </c>
      <c r="F170" s="91">
        <f aca="true" t="shared" si="3" ref="F170:F175">E170-D170</f>
        <v>0.18139613452922382</v>
      </c>
    </row>
    <row r="171" spans="1:6" ht="13.5">
      <c r="A171" s="87" t="s">
        <v>30</v>
      </c>
      <c r="B171" s="89">
        <f>C85</f>
        <v>1121838.7341999998</v>
      </c>
      <c r="C171" s="90">
        <f>4756.47</f>
        <v>4756.47</v>
      </c>
      <c r="D171" s="88">
        <f>B171/C171/12</f>
        <v>19.654609654498675</v>
      </c>
      <c r="E171" s="91">
        <f t="shared" si="1"/>
        <v>25.62</v>
      </c>
      <c r="F171" s="91">
        <f t="shared" si="3"/>
        <v>5.965390345501326</v>
      </c>
    </row>
    <row r="172" spans="1:6" ht="13.5">
      <c r="A172" s="87" t="s">
        <v>125</v>
      </c>
      <c r="B172" s="92">
        <f>B117</f>
        <v>209231.24649999998</v>
      </c>
      <c r="C172" s="90">
        <f>4756.47</f>
        <v>4756.47</v>
      </c>
      <c r="D172" s="88">
        <f t="shared" si="2"/>
        <v>3.6657305119833263</v>
      </c>
      <c r="E172" s="91">
        <f t="shared" si="1"/>
        <v>5.24</v>
      </c>
      <c r="F172" s="91">
        <f t="shared" si="3"/>
        <v>1.5742694880166739</v>
      </c>
    </row>
    <row r="173" spans="1:6" ht="13.5">
      <c r="A173" s="87" t="s">
        <v>126</v>
      </c>
      <c r="B173" s="89">
        <f>C156</f>
        <v>123964.3397</v>
      </c>
      <c r="C173" s="90">
        <f>4756.47</f>
        <v>4756.47</v>
      </c>
      <c r="D173" s="88">
        <f t="shared" si="2"/>
        <v>2.171854682499136</v>
      </c>
      <c r="E173" s="91">
        <f t="shared" si="1"/>
        <v>1.5</v>
      </c>
      <c r="F173" s="91">
        <f t="shared" si="3"/>
        <v>-0.671854682499136</v>
      </c>
    </row>
    <row r="174" spans="1:6" ht="27.75">
      <c r="A174" s="93" t="s">
        <v>33</v>
      </c>
      <c r="B174" s="89">
        <f>C148</f>
        <v>159696.15</v>
      </c>
      <c r="C174" s="90">
        <f>4756.47</f>
        <v>4756.47</v>
      </c>
      <c r="D174" s="88">
        <f t="shared" si="2"/>
        <v>2.797875840696987</v>
      </c>
      <c r="E174" s="91">
        <f t="shared" si="1"/>
        <v>4.63</v>
      </c>
      <c r="F174" s="91">
        <f t="shared" si="3"/>
        <v>1.8321241593030129</v>
      </c>
    </row>
    <row r="175" spans="1:6" ht="14.25">
      <c r="A175" s="94" t="s">
        <v>127</v>
      </c>
      <c r="B175" s="95">
        <f>C163</f>
        <v>8716.3</v>
      </c>
      <c r="C175" s="96">
        <f>'[1]101_99'!C205</f>
        <v>15742.8</v>
      </c>
      <c r="D175" s="97">
        <f t="shared" si="2"/>
        <v>0.04613908156956407</v>
      </c>
      <c r="E175" s="91">
        <v>0</v>
      </c>
      <c r="F175" s="98">
        <f t="shared" si="3"/>
        <v>-0.04613908156956407</v>
      </c>
    </row>
    <row r="176" spans="3:6" ht="13.5">
      <c r="C176" s="23"/>
      <c r="D176" s="99">
        <f>SUM(D169:D175)</f>
        <v>31.75125721079759</v>
      </c>
      <c r="E176" s="99">
        <f>SUM(E169:E175)</f>
        <v>41.11</v>
      </c>
      <c r="F176" s="100">
        <f>E176-D176</f>
        <v>9.35874278920241</v>
      </c>
    </row>
    <row r="177" spans="1:2" ht="13.5">
      <c r="A177" s="99">
        <f>F176*12</f>
        <v>112.30491347042891</v>
      </c>
      <c r="B177" s="40" t="s">
        <v>128</v>
      </c>
    </row>
    <row r="178" spans="1:6" ht="13.5">
      <c r="A178" s="99">
        <f>A177-F169*12</f>
        <v>106.02223635937838</v>
      </c>
      <c r="B178" s="40" t="s">
        <v>129</v>
      </c>
      <c r="F178" s="101"/>
    </row>
    <row r="180" spans="1:6" ht="13.5">
      <c r="A180" s="102" t="s">
        <v>130</v>
      </c>
      <c r="B180" s="102"/>
      <c r="C180" s="102"/>
      <c r="D180" s="102"/>
      <c r="E180" s="102"/>
      <c r="F180" s="102"/>
    </row>
    <row r="181" spans="1:6" ht="13.5">
      <c r="A181" s="102" t="s">
        <v>131</v>
      </c>
      <c r="B181" s="102"/>
      <c r="C181" s="102"/>
      <c r="D181" s="102"/>
      <c r="E181" s="102"/>
      <c r="F181" s="102"/>
    </row>
    <row r="182" spans="1:6" ht="13.5">
      <c r="A182" s="102"/>
      <c r="B182" s="102"/>
      <c r="C182" s="102"/>
      <c r="D182" s="102"/>
      <c r="E182" s="102"/>
      <c r="F182" s="102"/>
    </row>
    <row r="183" spans="1:6" ht="13.5">
      <c r="A183" s="102" t="s">
        <v>132</v>
      </c>
      <c r="B183" s="102"/>
      <c r="C183" s="102"/>
      <c r="D183" s="102"/>
      <c r="E183" s="102"/>
      <c r="F183" s="102"/>
    </row>
    <row r="185" spans="1:2" ht="13.5">
      <c r="A185" s="103" t="s">
        <v>133</v>
      </c>
      <c r="B185" s="103"/>
    </row>
    <row r="186" spans="1:4" ht="13.5">
      <c r="A186" s="103" t="s">
        <v>134</v>
      </c>
      <c r="B186" s="103"/>
      <c r="D186" t="s">
        <v>135</v>
      </c>
    </row>
  </sheetData>
  <mergeCells count="12">
    <mergeCell ref="A1:D1"/>
    <mergeCell ref="A2:D2"/>
    <mergeCell ref="A4:D4"/>
    <mergeCell ref="A8:B8"/>
    <mergeCell ref="A30:A31"/>
    <mergeCell ref="B30:B31"/>
    <mergeCell ref="C30:C31"/>
    <mergeCell ref="D30:D31"/>
    <mergeCell ref="E30:E31"/>
    <mergeCell ref="A67:C67"/>
    <mergeCell ref="D70:D71"/>
    <mergeCell ref="E70:E71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2011-12-01T08:52:09Z</cp:lastPrinted>
  <dcterms:created xsi:type="dcterms:W3CDTF">2006-09-28T05:33:49Z</dcterms:created>
  <dcterms:modified xsi:type="dcterms:W3CDTF">2011-10-27T06:01:46Z</dcterms:modified>
  <cp:category/>
  <cp:version/>
  <cp:contentType/>
  <cp:contentStatus/>
  <cp:revision>1</cp:revision>
</cp:coreProperties>
</file>