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<sst xmlns="http://schemas.openxmlformats.org/spreadsheetml/2006/main" count="145" uniqueCount="86">
  <si>
    <t>ООО "Коммунальная компания"Наш дом"</t>
  </si>
  <si>
    <t>Утверждаю:</t>
  </si>
  <si>
    <t>Директор ООО "КК "Наш дом"</t>
  </si>
  <si>
    <t>___________________ Трошина С.И,</t>
  </si>
  <si>
    <t xml:space="preserve">План  </t>
  </si>
  <si>
    <t>Текущего и капитального ремонта   на 2018 год</t>
  </si>
  <si>
    <t>Объект: Жилой многоквартирный дом: Пензенская 69</t>
  </si>
  <si>
    <t>Кол-во квартир,шт.</t>
  </si>
  <si>
    <t>Общая площадь:  м2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</si>
  <si>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</si>
  <si>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</si>
  <si>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</si>
  <si>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</si>
  <si>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</si>
  <si>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</si>
  <si>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</si>
  <si>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за счет спецсчета</t>
  </si>
  <si>
    <t>Период выполнен.</t>
  </si>
  <si>
    <t>1. ФУНДАМЕНТ</t>
  </si>
  <si>
    <t xml:space="preserve">2. ПОДВАЛ </t>
  </si>
  <si>
    <t xml:space="preserve">Замена входных дверей  в подвал </t>
  </si>
  <si>
    <t>шт</t>
  </si>
  <si>
    <t>2-3 кв</t>
  </si>
  <si>
    <t xml:space="preserve">3. СТЕНЫ </t>
  </si>
  <si>
    <t xml:space="preserve">4. ПЕРЕКРЫТИЯ  и ПОКРЫТИЯ </t>
  </si>
  <si>
    <t xml:space="preserve">5. КОЛОННЫ и СТОЛБЫ </t>
  </si>
  <si>
    <t>Установка столба из кирпичной кладки под балконам кв.№1(с угла) для усиления балконной плиты</t>
  </si>
  <si>
    <t>6. БАЛКИ  (ригеля)</t>
  </si>
  <si>
    <t>отсутствуют</t>
  </si>
  <si>
    <t>7. КРЫША</t>
  </si>
  <si>
    <t>Ремонт кровельного покрытия на козырьках входных групп п.1,2.</t>
  </si>
  <si>
    <t>м²</t>
  </si>
  <si>
    <t>8. ЛЕСТНИЦЫ</t>
  </si>
  <si>
    <t>Окраска перил л/маршей</t>
  </si>
  <si>
    <t>П/м</t>
  </si>
  <si>
    <t>1-4 кв</t>
  </si>
  <si>
    <t>9. ФАСАД</t>
  </si>
  <si>
    <t>Утепление торцевой стороны дома (1,2 подъезд), нанесение сетки, покраска.</t>
  </si>
  <si>
    <t xml:space="preserve">10. ПЕРЕГОРОДКИ </t>
  </si>
  <si>
    <t>11. ВНУТРЕННЯЯ  ОТДЕЛКА</t>
  </si>
  <si>
    <t>Покраска стен и потолков коридоров, лестничной клетки, маршей и лестничных площадок с предварительной подготовкой.</t>
  </si>
  <si>
    <t xml:space="preserve">12. ПОЛЫ </t>
  </si>
  <si>
    <t>Укладка плитки в местах общего пользования: лестничные клетки, лестничные марши</t>
  </si>
  <si>
    <t>1-4кв</t>
  </si>
  <si>
    <t>13. ОКНА   и    ДВЕРИ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</si>
  <si>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</si>
  <si>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</si>
  <si>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</si>
  <si>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</si>
  <si>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</si>
  <si>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</si>
  <si>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>18. ВОДОСНАБЖЕНИЕ, ОТОПЛЕНИЕ , ВОДООТВЕДЕНИЕ</t>
  </si>
  <si>
    <t>Замена  стояков  ХВС  на полипропилен  Ду 32 квартиры 4,10,16,22,28,34,40,46,52</t>
  </si>
  <si>
    <t>Замена  стояков  ХВС  на полипропилен  Ду 32 квартиры 5,11,17,23,29,35,41,47,53</t>
  </si>
  <si>
    <t>Замена  стояков  ХВС  на полипропилен  Ду 32 квартиры 6,12,18,24,30,36,42,48,54</t>
  </si>
  <si>
    <t>Замена  стояков  ХВС  на полипропилен  Ду 32 квартиры 60,66,72,78,84,90,96,102,108</t>
  </si>
  <si>
    <t>Замена   розлива отопления Ду 57</t>
  </si>
  <si>
    <t>Замена стояков отопления Ду 25, Ду20,Ду15</t>
  </si>
  <si>
    <t>Замена запорной арматуры Ду 25, Ду 15 на стояках отопления</t>
  </si>
  <si>
    <t>Замена запорной арматуры на ввода отопления в квартиры Ду 15</t>
  </si>
  <si>
    <t>Монтаж оборудования  всепогодного регулятора  температуры отопления и ГВС</t>
  </si>
  <si>
    <t>Замена стояков водоотведения Ду 110 без прохода через кровлю</t>
  </si>
  <si>
    <t xml:space="preserve">19. ТЕПЛОСНАБЖЕНИЕ   и  ГОРЯЧЕЕ ВОДОСНАБЖЕНИЕ </t>
  </si>
  <si>
    <t xml:space="preserve">Замена  стояков  ГВС  на нерж. сталь  Ду 25 квартиры 4,10,16,22,28,34,40,46,52  </t>
  </si>
  <si>
    <t>Замена  стояков  ГВС  на нерж. сталь  Ду 25 квартиры 5,11,17,23,29,35,41,47,53</t>
  </si>
  <si>
    <t>Замена  стояков  ГВС  на нерж. сталь  Ду 25 квартиры 6,12,18,24,30,36,42,48,54</t>
  </si>
  <si>
    <t>Замена  стояков  ГВС  на нерж. сталь  Ду 25 квартиры 57,63,69,75,81,87,92,99,105</t>
  </si>
  <si>
    <t xml:space="preserve">Замена  стояков  ГВС  на нерж. сталь  Ду 25 квартиры 60,66,72,78,84,90,96,102,108 </t>
  </si>
  <si>
    <t xml:space="preserve">Замена  стояков  ГВС  на нерж. сталь  Ду 25 квартиры (полотенцесушитель) </t>
  </si>
  <si>
    <t>Установка балансировочных кранов на стояки ГВС  (полотенцесушители) первого подъезда</t>
  </si>
  <si>
    <t>1кв</t>
  </si>
  <si>
    <t xml:space="preserve">20. ЭЛЕКТРООБОРУДОВАНИЕ, РАДИО и ТЕЛЕКОММУНИКАЦИОННОЕ  ОБОРУДОВАНИЕ </t>
  </si>
  <si>
    <t xml:space="preserve">Плановое техническое обслуживание электрощитовых согласно графика ППР </t>
  </si>
  <si>
    <t xml:space="preserve">Устройство контура заземления  </t>
  </si>
  <si>
    <t xml:space="preserve">Приобретение   и дооснащение  эл.щитовых углекислотными огнетушителями, другими средствами пожаротушения  </t>
  </si>
  <si>
    <t>Ремонт электропроводки  в подвале</t>
  </si>
  <si>
    <t>21. ВНУТРИДОМОВОЕ  ГАЗОВОЕ   ОБОРУДОВАНИЕ</t>
  </si>
  <si>
    <t>22. ЛИФТЫ</t>
  </si>
  <si>
    <t>Замена дверей в лифте 2 подъезд</t>
  </si>
  <si>
    <t>ТР лифта</t>
  </si>
  <si>
    <t>23.  ЭНЕРГОСБЕРЕЖЕНИЕ  и ЭНЕРГОЭФФЕКТИВНОСТЬ</t>
  </si>
  <si>
    <t>Замена светильников на светодиодные в подвале</t>
  </si>
  <si>
    <t>24. БЛАГОУСТРОЙСТВО и ПРОЧИЕ РАБОТЫ</t>
  </si>
  <si>
    <t>Итого:</t>
  </si>
  <si>
    <t>Главный инженер</t>
  </si>
  <si>
    <t>В.И. Анашкин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</si>
</sst>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0"/>
    <numFmt numFmtId="168" formatCode="0.00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6" fillId="0" borderId="1" xfId="20" applyFont="1" applyBorder="1" applyAlignment="1">
      <alignment horizontal="left" wrapText="1"/>
      <protection/>
    </xf>
    <xf numFmtId="164" fontId="7" fillId="0" borderId="2" xfId="20" applyFont="1" applyBorder="1" applyAlignment="1">
      <alignment horizontal="center" wrapText="1"/>
      <protection/>
    </xf>
    <xf numFmtId="164" fontId="7" fillId="0" borderId="2" xfId="20" applyFont="1" applyBorder="1" applyAlignment="1">
      <alignment wrapText="1"/>
      <protection/>
    </xf>
    <xf numFmtId="164" fontId="8" fillId="0" borderId="2" xfId="20" applyFont="1" applyBorder="1" applyAlignment="1">
      <alignment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1" fillId="0" borderId="0" xfId="20" applyAlignment="1">
      <alignment/>
      <protection/>
    </xf>
    <xf numFmtId="164" fontId="1" fillId="0" borderId="2" xfId="21" applyFont="1" applyBorder="1" applyAlignment="1">
      <alignment horizontal="left" wrapText="1"/>
      <protection/>
    </xf>
    <xf numFmtId="164" fontId="1" fillId="0" borderId="2" xfId="21" applyFont="1" applyBorder="1" applyAlignment="1">
      <alignment horizontal="center" vertical="center" wrapText="1"/>
      <protection/>
    </xf>
    <xf numFmtId="165" fontId="1" fillId="0" borderId="2" xfId="21" applyNumberFormat="1" applyFont="1" applyBorder="1" applyAlignment="1">
      <alignment horizontal="center" vertical="center" wrapText="1"/>
      <protection/>
    </xf>
    <xf numFmtId="164" fontId="1" fillId="0" borderId="2" xfId="21" applyFont="1" applyBorder="1" applyAlignment="1">
      <alignment wrapText="1"/>
      <protection/>
    </xf>
    <xf numFmtId="166" fontId="1" fillId="0" borderId="2" xfId="21" applyNumberFormat="1" applyFont="1" applyBorder="1" applyAlignment="1">
      <alignment horizontal="center" vertical="center" wrapText="1"/>
      <protection/>
    </xf>
    <xf numFmtId="164" fontId="1" fillId="0" borderId="2" xfId="21" applyFont="1" applyBorder="1" applyAlignment="1">
      <alignment horizontal="left" vertical="center" wrapText="1"/>
      <protection/>
    </xf>
    <xf numFmtId="164" fontId="1" fillId="0" borderId="2" xfId="20" applyFont="1" applyBorder="1" applyAlignment="1">
      <alignment horizontal="left" vertical="center" wrapText="1"/>
      <protection/>
    </xf>
    <xf numFmtId="164" fontId="1" fillId="0" borderId="2" xfId="20" applyFont="1" applyBorder="1" applyAlignment="1">
      <alignment horizontal="left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7" fontId="1" fillId="0" borderId="2" xfId="21" applyNumberFormat="1" applyFont="1" applyBorder="1" applyAlignment="1">
      <alignment horizontal="center" vertical="center" wrapText="1"/>
      <protection/>
    </xf>
    <xf numFmtId="168" fontId="1" fillId="0" borderId="2" xfId="20" applyNumberFormat="1" applyFont="1" applyBorder="1" applyAlignment="1">
      <alignment horizontal="center" vertical="center" wrapText="1"/>
      <protection/>
    </xf>
    <xf numFmtId="164" fontId="1" fillId="0" borderId="2" xfId="20" applyBorder="1" applyAlignment="1">
      <alignment horizontal="left" wrapText="1"/>
      <protection/>
    </xf>
    <xf numFmtId="167" fontId="1" fillId="0" borderId="2" xfId="20" applyNumberFormat="1" applyFont="1" applyBorder="1" applyAlignment="1">
      <alignment horizontal="center" vertical="center" wrapText="1"/>
      <protection/>
    </xf>
    <xf numFmtId="164" fontId="1" fillId="0" borderId="3" xfId="20" applyFont="1" applyBorder="1" applyAlignment="1">
      <alignment horizontal="left" vertical="center" wrapText="1"/>
      <protection/>
    </xf>
    <xf numFmtId="164" fontId="9" fillId="0" borderId="2" xfId="0" applyFont="1" applyBorder="1" applyAlignment="1">
      <alignment horizontal="left" vertical="center" wrapText="1"/>
    </xf>
    <xf numFmtId="164" fontId="1" fillId="0" borderId="4" xfId="20" applyFont="1" applyBorder="1" applyAlignment="1">
      <alignment horizontal="center" vertical="center" wrapText="1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left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5" fontId="1" fillId="0" borderId="2" xfId="21" applyNumberFormat="1" applyFont="1" applyBorder="1" applyAlignment="1">
      <alignment horizontal="center" vertical="center" wrapText="1"/>
      <protection/>
    </xf>
    <xf numFmtId="164" fontId="9" fillId="0" borderId="2" xfId="0" applyFont="1" applyBorder="1" applyAlignment="1">
      <alignment horizontal="left" wrapText="1"/>
    </xf>
    <xf numFmtId="164" fontId="9" fillId="0" borderId="2" xfId="0" applyFont="1" applyBorder="1" applyAlignment="1">
      <alignment horizontal="center" vertical="center" wrapText="1"/>
    </xf>
    <xf numFmtId="168" fontId="1" fillId="0" borderId="2" xfId="20" applyNumberFormat="1" applyFont="1" applyBorder="1" applyAlignment="1">
      <alignment horizontal="center" vertical="center" wrapText="1"/>
      <protection/>
    </xf>
    <xf numFmtId="164" fontId="10" fillId="0" borderId="2" xfId="0" applyFont="1" applyBorder="1" applyAlignment="1">
      <alignment horizontal="center" vertical="center" wrapText="1"/>
    </xf>
    <xf numFmtId="164" fontId="1" fillId="0" borderId="2" xfId="20" applyBorder="1" applyAlignment="1">
      <alignment horizontal="left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2" xfId="20" applyFont="1" applyBorder="1" applyAlignment="1">
      <alignment horizontal="right"/>
      <protection/>
    </xf>
    <xf numFmtId="164" fontId="11" fillId="0" borderId="2" xfId="20" applyFont="1" applyBorder="1" applyAlignment="1">
      <alignment horizontal="center" vertical="center"/>
      <protection/>
    </xf>
    <xf numFmtId="168" fontId="11" fillId="0" borderId="2" xfId="20" applyNumberFormat="1" applyFont="1" applyBorder="1" applyAlignment="1">
      <alignment horizontal="center" vertical="center" wrapText="1"/>
      <protection/>
    </xf>
    <xf numFmtId="164" fontId="1" fillId="0" borderId="0" xfId="20" applyBorder="1" applyAlignment="1">
      <alignment horizontal="left"/>
      <protection/>
    </xf>
    <xf numFmtId="164" fontId="1" fillId="0" borderId="0" xfId="20" applyBorder="1" applyAlignment="1">
      <alignment horizontal="center" vertical="center"/>
      <protection/>
    </xf>
    <xf numFmtId="168" fontId="1" fillId="0" borderId="0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left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70">
      <selection activeCell="H89" sqref="H89"/>
    </sheetView>
  </sheetViews>
  <sheetFormatPr defaultColWidth="9.140625" defaultRowHeight="12.75"/>
  <cols>
    <col min="1" max="1" width="4.00390625" style="1" customWidth="1"/>
    <col min="2" max="2" width="29.8515625" style="1" customWidth="1"/>
    <col min="3" max="3" width="6.7109375" style="1" customWidth="1"/>
    <col min="4" max="4" width="7.421875" style="1" customWidth="1"/>
    <col min="5" max="5" width="9.57421875" style="1" customWidth="1"/>
    <col min="6" max="6" width="11.00390625" style="1" customWidth="1"/>
    <col min="7" max="7" width="7.421875" style="1" customWidth="1"/>
    <col min="8" max="8" width="10.421875" style="1" customWidth="1"/>
    <col min="9" max="9" width="8.140625" style="1" customWidth="1"/>
    <col min="10" max="16384" width="8.71093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3"/>
      <c r="K3" s="3"/>
    </row>
    <row r="4" spans="1:1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3"/>
      <c r="K4" s="3"/>
    </row>
    <row r="5" spans="1:11" ht="24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6"/>
      <c r="K5" s="6"/>
    </row>
    <row r="6" spans="1:11" ht="21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6"/>
      <c r="K6" s="6"/>
    </row>
    <row r="7" spans="1:9" ht="20.25" customHeight="1">
      <c r="A7" s="7" t="s">
        <v>5</v>
      </c>
      <c r="B7" s="7"/>
      <c r="C7" s="7"/>
      <c r="D7" s="7"/>
      <c r="E7" s="7"/>
      <c r="F7" s="7"/>
      <c r="G7" s="7"/>
      <c r="H7" s="7"/>
      <c r="I7" s="7"/>
    </row>
    <row r="8" spans="1:9" ht="21" customHeight="1">
      <c r="A8" s="8" t="s">
        <v>6</v>
      </c>
      <c r="B8" s="8"/>
      <c r="C8" s="8"/>
      <c r="D8" s="8"/>
      <c r="E8" s="8"/>
      <c r="F8" s="8"/>
      <c r="G8" s="8"/>
      <c r="H8" s="8"/>
      <c r="I8" s="8"/>
    </row>
    <row r="9" spans="1:9" ht="33" customHeight="1">
      <c r="A9" s="9" t="s">
        <v>7</v>
      </c>
      <c r="B9" s="9"/>
      <c r="C9" s="9"/>
      <c r="D9" s="10">
        <v>108</v>
      </c>
      <c r="E9" s="9" t="s">
        <v>8</v>
      </c>
      <c r="F9" s="9"/>
      <c r="G9" s="9"/>
      <c r="H9" s="9"/>
      <c r="I9" s="10">
        <v>4013.4</v>
      </c>
    </row>
    <row r="10" spans="1:9" ht="33" customHeight="1">
      <c r="A10" s="9"/>
      <c r="B10" s="9"/>
      <c r="C10" s="9"/>
      <c r="D10" s="10"/>
      <c r="E10" s="9"/>
      <c r="F10" s="9"/>
      <c r="G10" s="9"/>
      <c r="H10" s="9"/>
      <c r="I10" s="10"/>
    </row>
    <row r="11" spans="1:10" ht="36.75" customHeight="1">
      <c r="A11" s="11" t="s">
        <v>9</v>
      </c>
      <c r="B11" s="11" t="s">
        <v>10</v>
      </c>
      <c r="C11" s="11" t="s">
        <v>11</v>
      </c>
      <c r="D11" s="11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1" t="s">
        <v>17</v>
      </c>
      <c r="J11" s="13"/>
    </row>
    <row r="12" spans="1:10" ht="15.75" customHeight="1">
      <c r="A12" s="14" t="s">
        <v>18</v>
      </c>
      <c r="B12" s="14"/>
      <c r="C12" s="15"/>
      <c r="D12" s="15"/>
      <c r="E12" s="15"/>
      <c r="F12" s="15"/>
      <c r="G12" s="15"/>
      <c r="H12" s="15"/>
      <c r="I12" s="15"/>
      <c r="J12" s="13"/>
    </row>
    <row r="13" spans="1:10" ht="15.75" customHeight="1">
      <c r="A13" s="14"/>
      <c r="B13" s="14"/>
      <c r="C13" s="15"/>
      <c r="D13" s="15"/>
      <c r="E13" s="15"/>
      <c r="F13" s="15"/>
      <c r="G13" s="16">
        <f>F13/(12*$I$9)</f>
        <v>0</v>
      </c>
      <c r="H13" s="16"/>
      <c r="I13" s="15"/>
      <c r="J13" s="13"/>
    </row>
    <row r="14" spans="1:9" ht="15" customHeight="1">
      <c r="A14" s="14" t="s">
        <v>19</v>
      </c>
      <c r="B14" s="14"/>
      <c r="C14" s="15"/>
      <c r="D14" s="15"/>
      <c r="E14" s="15"/>
      <c r="F14" s="15"/>
      <c r="G14" s="16">
        <f>F14/(12*$I$9)</f>
        <v>0</v>
      </c>
      <c r="H14" s="16"/>
      <c r="I14" s="15"/>
    </row>
    <row r="15" spans="1:9" ht="30" customHeight="1">
      <c r="A15" s="14">
        <v>1</v>
      </c>
      <c r="B15" s="14" t="s">
        <v>20</v>
      </c>
      <c r="C15" s="15" t="s">
        <v>21</v>
      </c>
      <c r="D15" s="15">
        <v>2</v>
      </c>
      <c r="E15" s="15">
        <v>18000</v>
      </c>
      <c r="F15" s="15">
        <v>0</v>
      </c>
      <c r="G15" s="16">
        <f>F15/(12*$I$9)</f>
        <v>0</v>
      </c>
      <c r="H15" s="16"/>
      <c r="I15" s="15" t="s">
        <v>22</v>
      </c>
    </row>
    <row r="16" spans="1:9" ht="14.25" customHeight="1">
      <c r="A16" s="14" t="s">
        <v>23</v>
      </c>
      <c r="B16" s="14"/>
      <c r="C16" s="15"/>
      <c r="D16" s="15"/>
      <c r="E16" s="15"/>
      <c r="F16" s="15"/>
      <c r="G16" s="16">
        <f>F16/(12*$I$9)</f>
        <v>0</v>
      </c>
      <c r="H16" s="16"/>
      <c r="I16" s="15"/>
    </row>
    <row r="17" spans="1:9" ht="12.75">
      <c r="A17" s="14"/>
      <c r="B17" s="14"/>
      <c r="C17" s="15"/>
      <c r="D17" s="15"/>
      <c r="E17" s="15"/>
      <c r="F17" s="15"/>
      <c r="G17" s="16">
        <f>F17/(12*$I$9)</f>
        <v>0</v>
      </c>
      <c r="H17" s="16"/>
      <c r="I17" s="15"/>
    </row>
    <row r="18" spans="1:9" ht="14.25" customHeight="1">
      <c r="A18" s="14" t="s">
        <v>24</v>
      </c>
      <c r="B18" s="14"/>
      <c r="C18" s="15"/>
      <c r="D18" s="15"/>
      <c r="E18" s="15"/>
      <c r="F18" s="15"/>
      <c r="G18" s="16">
        <f>F18/(12*$I$9)</f>
        <v>0</v>
      </c>
      <c r="H18" s="16"/>
      <c r="I18" s="15"/>
    </row>
    <row r="19" spans="1:9" ht="14.25" customHeight="1">
      <c r="A19" s="17"/>
      <c r="B19" s="17"/>
      <c r="C19" s="15"/>
      <c r="D19" s="15"/>
      <c r="E19" s="15"/>
      <c r="F19" s="15"/>
      <c r="G19" s="16">
        <f>F19/(12*$I$9)</f>
        <v>0</v>
      </c>
      <c r="H19" s="16"/>
      <c r="I19" s="15"/>
    </row>
    <row r="20" spans="1:9" ht="15" customHeight="1">
      <c r="A20" s="14" t="s">
        <v>25</v>
      </c>
      <c r="B20" s="14"/>
      <c r="C20" s="15"/>
      <c r="D20" s="15"/>
      <c r="E20" s="15"/>
      <c r="F20" s="15"/>
      <c r="G20" s="16">
        <f>F20/(12*$I$9)</f>
        <v>0</v>
      </c>
      <c r="H20" s="16"/>
      <c r="I20" s="15"/>
    </row>
    <row r="21" spans="1:9" ht="63" customHeight="1">
      <c r="A21" s="14">
        <v>1</v>
      </c>
      <c r="B21" s="14" t="s">
        <v>26</v>
      </c>
      <c r="C21" s="15" t="s">
        <v>21</v>
      </c>
      <c r="D21" s="15">
        <v>1</v>
      </c>
      <c r="E21" s="15">
        <v>8000</v>
      </c>
      <c r="F21" s="15">
        <v>0</v>
      </c>
      <c r="G21" s="16">
        <f>F21/(12*$I$9)</f>
        <v>0</v>
      </c>
      <c r="H21" s="16"/>
      <c r="I21" s="15" t="s">
        <v>22</v>
      </c>
    </row>
    <row r="22" spans="1:9" ht="15" customHeight="1">
      <c r="A22" s="14" t="s">
        <v>27</v>
      </c>
      <c r="B22" s="14"/>
      <c r="C22" s="15"/>
      <c r="D22" s="15"/>
      <c r="E22" s="15"/>
      <c r="F22" s="15"/>
      <c r="G22" s="16">
        <f>F22/(12*$I$9)</f>
        <v>0</v>
      </c>
      <c r="H22" s="16"/>
      <c r="I22" s="15"/>
    </row>
    <row r="23" spans="1:9" ht="14.25" customHeight="1">
      <c r="A23" s="14"/>
      <c r="B23" s="14" t="s">
        <v>28</v>
      </c>
      <c r="C23" s="15"/>
      <c r="D23" s="15"/>
      <c r="E23" s="15"/>
      <c r="F23" s="15"/>
      <c r="G23" s="16">
        <f>F23/(12*$I$9)</f>
        <v>0</v>
      </c>
      <c r="H23" s="16"/>
      <c r="I23" s="15"/>
    </row>
    <row r="24" spans="1:9" ht="15" customHeight="1">
      <c r="A24" s="14" t="s">
        <v>29</v>
      </c>
      <c r="B24" s="14"/>
      <c r="C24" s="15"/>
      <c r="D24" s="15"/>
      <c r="E24" s="15"/>
      <c r="F24" s="15"/>
      <c r="G24" s="16">
        <f>F24/(12*$I$9)</f>
        <v>0</v>
      </c>
      <c r="H24" s="16"/>
      <c r="I24" s="15"/>
    </row>
    <row r="25" spans="1:9" ht="42" customHeight="1">
      <c r="A25" s="14">
        <v>1</v>
      </c>
      <c r="B25" s="14" t="s">
        <v>30</v>
      </c>
      <c r="C25" s="15" t="s">
        <v>31</v>
      </c>
      <c r="D25" s="15">
        <v>32</v>
      </c>
      <c r="E25" s="15">
        <f>D25*1600</f>
        <v>51200</v>
      </c>
      <c r="F25" s="15">
        <v>0</v>
      </c>
      <c r="G25" s="16">
        <f>F25/(12*$I$9)</f>
        <v>0</v>
      </c>
      <c r="H25" s="16"/>
      <c r="I25" s="15" t="s">
        <v>22</v>
      </c>
    </row>
    <row r="26" spans="1:9" ht="15" customHeight="1">
      <c r="A26" s="14" t="s">
        <v>32</v>
      </c>
      <c r="B26" s="14"/>
      <c r="C26" s="15"/>
      <c r="D26" s="15"/>
      <c r="E26" s="15"/>
      <c r="F26" s="15"/>
      <c r="G26" s="16">
        <f>F26/(12*$I$9)</f>
        <v>0</v>
      </c>
      <c r="H26" s="16"/>
      <c r="I26" s="15"/>
    </row>
    <row r="27" spans="1:9" ht="18.75" customHeight="1">
      <c r="A27" s="14">
        <v>1</v>
      </c>
      <c r="B27" s="14" t="s">
        <v>33</v>
      </c>
      <c r="C27" s="15" t="s">
        <v>34</v>
      </c>
      <c r="D27" s="15">
        <v>120</v>
      </c>
      <c r="E27" s="15">
        <f>D27*150</f>
        <v>18000</v>
      </c>
      <c r="F27" s="15">
        <v>0</v>
      </c>
      <c r="G27" s="16">
        <f>F27/(12*$I$9)</f>
        <v>0</v>
      </c>
      <c r="H27" s="16"/>
      <c r="I27" s="15" t="s">
        <v>35</v>
      </c>
    </row>
    <row r="28" spans="1:9" ht="15" customHeight="1">
      <c r="A28" s="14" t="s">
        <v>36</v>
      </c>
      <c r="B28" s="14"/>
      <c r="C28" s="15"/>
      <c r="D28" s="15"/>
      <c r="E28" s="15"/>
      <c r="F28" s="15"/>
      <c r="G28" s="16">
        <f>F28/(12*$I$9)</f>
        <v>0</v>
      </c>
      <c r="H28" s="16"/>
      <c r="I28" s="15"/>
    </row>
    <row r="29" spans="1:9" ht="46.5" customHeight="1">
      <c r="A29" s="14">
        <v>1</v>
      </c>
      <c r="B29" s="14" t="s">
        <v>37</v>
      </c>
      <c r="C29" s="15" t="s">
        <v>31</v>
      </c>
      <c r="D29" s="15">
        <v>40</v>
      </c>
      <c r="E29" s="18">
        <f>D29*2200</f>
        <v>88000</v>
      </c>
      <c r="F29" s="18">
        <v>0</v>
      </c>
      <c r="G29" s="16">
        <f>F29/(12*$I$9)</f>
        <v>0</v>
      </c>
      <c r="H29" s="16"/>
      <c r="I29" s="15" t="s">
        <v>22</v>
      </c>
    </row>
    <row r="30" spans="1:9" ht="14.25" customHeight="1">
      <c r="A30" s="14" t="s">
        <v>38</v>
      </c>
      <c r="B30" s="14"/>
      <c r="C30" s="15"/>
      <c r="D30" s="15"/>
      <c r="E30" s="15"/>
      <c r="F30" s="15"/>
      <c r="G30" s="16">
        <f>F30/(12*$I$9)</f>
        <v>0</v>
      </c>
      <c r="H30" s="16"/>
      <c r="I30" s="15" t="s">
        <v>22</v>
      </c>
    </row>
    <row r="31" spans="1:9" ht="12.75">
      <c r="A31" s="14"/>
      <c r="B31" s="14"/>
      <c r="C31" s="15"/>
      <c r="D31" s="15"/>
      <c r="E31" s="15"/>
      <c r="F31" s="15"/>
      <c r="G31" s="16">
        <f>F31/(12*$I$9)</f>
        <v>0</v>
      </c>
      <c r="H31" s="16"/>
      <c r="I31" s="15"/>
    </row>
    <row r="32" spans="1:9" ht="14.25" customHeight="1">
      <c r="A32" s="14" t="s">
        <v>39</v>
      </c>
      <c r="B32" s="14"/>
      <c r="C32" s="15"/>
      <c r="D32" s="15"/>
      <c r="E32" s="15"/>
      <c r="F32" s="15"/>
      <c r="G32" s="16">
        <f>F32/(12*$I$9)</f>
        <v>0</v>
      </c>
      <c r="H32" s="16"/>
      <c r="I32" s="15"/>
    </row>
    <row r="33" spans="1:9" ht="69.75" customHeight="1">
      <c r="A33" s="19">
        <v>2</v>
      </c>
      <c r="B33" s="14" t="s">
        <v>40</v>
      </c>
      <c r="C33" s="15" t="s">
        <v>31</v>
      </c>
      <c r="D33" s="15">
        <v>850</v>
      </c>
      <c r="E33" s="18">
        <f>D33*620</f>
        <v>527000</v>
      </c>
      <c r="F33" s="18">
        <v>0</v>
      </c>
      <c r="G33" s="16">
        <f>F33/(12*$I$9)</f>
        <v>0</v>
      </c>
      <c r="H33" s="16"/>
      <c r="I33" s="15" t="s">
        <v>35</v>
      </c>
    </row>
    <row r="34" spans="1:9" ht="14.25" customHeight="1">
      <c r="A34" s="14" t="s">
        <v>41</v>
      </c>
      <c r="B34" s="14"/>
      <c r="C34" s="15"/>
      <c r="D34" s="15"/>
      <c r="E34" s="15"/>
      <c r="F34" s="15"/>
      <c r="G34" s="16">
        <f>F34/(12*$I$9)</f>
        <v>0</v>
      </c>
      <c r="H34" s="16"/>
      <c r="I34" s="15"/>
    </row>
    <row r="35" spans="1:9" ht="56.25" customHeight="1">
      <c r="A35" s="14">
        <v>1</v>
      </c>
      <c r="B35" s="14" t="s">
        <v>42</v>
      </c>
      <c r="C35" s="15" t="s">
        <v>31</v>
      </c>
      <c r="D35" s="15">
        <v>120</v>
      </c>
      <c r="E35" s="15">
        <f>D35*950</f>
        <v>114000</v>
      </c>
      <c r="F35" s="15">
        <v>0</v>
      </c>
      <c r="G35" s="16">
        <f>F35/(12*$I$9)</f>
        <v>0</v>
      </c>
      <c r="H35" s="16"/>
      <c r="I35" s="15" t="s">
        <v>43</v>
      </c>
    </row>
    <row r="36" spans="1:9" ht="12.75">
      <c r="A36" s="14"/>
      <c r="B36" s="14"/>
      <c r="C36" s="15"/>
      <c r="D36" s="15"/>
      <c r="E36" s="15"/>
      <c r="F36" s="15"/>
      <c r="G36" s="16">
        <f>F36/(12*$I$9)</f>
        <v>0</v>
      </c>
      <c r="H36" s="16"/>
      <c r="I36" s="15"/>
    </row>
    <row r="37" spans="1:9" ht="12.75">
      <c r="A37" s="14"/>
      <c r="B37" s="14"/>
      <c r="C37" s="15"/>
      <c r="D37" s="15"/>
      <c r="E37" s="15"/>
      <c r="F37" s="15"/>
      <c r="G37" s="16">
        <f>F37/(12*$I$9)</f>
        <v>0</v>
      </c>
      <c r="H37" s="16"/>
      <c r="I37" s="15"/>
    </row>
    <row r="38" spans="1:9" ht="14.25" customHeight="1">
      <c r="A38" s="14" t="s">
        <v>44</v>
      </c>
      <c r="B38" s="14"/>
      <c r="C38" s="15"/>
      <c r="D38" s="15"/>
      <c r="E38" s="15"/>
      <c r="F38" s="15"/>
      <c r="G38" s="16">
        <f>F38/(12*$I$9)</f>
        <v>0</v>
      </c>
      <c r="H38" s="16"/>
      <c r="I38" s="15"/>
    </row>
    <row r="39" spans="1:9" ht="15" customHeight="1">
      <c r="A39" s="14" t="s">
        <v>45</v>
      </c>
      <c r="B39" s="14"/>
      <c r="C39" s="15"/>
      <c r="D39" s="15"/>
      <c r="E39" s="15"/>
      <c r="F39" s="15"/>
      <c r="G39" s="16">
        <f>F39/(12*$I$9)</f>
        <v>0</v>
      </c>
      <c r="H39" s="16"/>
      <c r="I39" s="15"/>
    </row>
    <row r="40" spans="1:9" ht="14.25" customHeight="1">
      <c r="A40" s="14"/>
      <c r="B40" s="14"/>
      <c r="C40" s="15"/>
      <c r="D40" s="15"/>
      <c r="E40" s="15"/>
      <c r="F40" s="15"/>
      <c r="G40" s="16">
        <f>F40/(12*$I$9)</f>
        <v>0</v>
      </c>
      <c r="H40" s="16"/>
      <c r="I40" s="15"/>
    </row>
    <row r="41" spans="1:9" ht="36.75" customHeight="1">
      <c r="A41" s="14" t="s">
        <v>46</v>
      </c>
      <c r="B41" s="14"/>
      <c r="C41" s="15"/>
      <c r="D41" s="15"/>
      <c r="E41" s="15"/>
      <c r="F41" s="15"/>
      <c r="G41" s="16">
        <f>F41/(12*$I$9)</f>
        <v>0</v>
      </c>
      <c r="H41" s="16"/>
      <c r="I41" s="15"/>
    </row>
    <row r="42" spans="1:9" ht="84" customHeight="1">
      <c r="A42" s="20">
        <v>1</v>
      </c>
      <c r="B42" s="21" t="s">
        <v>47</v>
      </c>
      <c r="C42" s="22" t="s">
        <v>21</v>
      </c>
      <c r="D42" s="22">
        <v>108</v>
      </c>
      <c r="E42" s="22">
        <f>D42*150</f>
        <v>16200</v>
      </c>
      <c r="F42" s="22">
        <f>D42*150</f>
        <v>16200</v>
      </c>
      <c r="G42" s="16">
        <f>F42/(12*$I$9)</f>
        <v>0.33637314994767525</v>
      </c>
      <c r="H42" s="16"/>
      <c r="I42" s="22" t="s">
        <v>22</v>
      </c>
    </row>
    <row r="43" spans="1:9" ht="15.75" customHeight="1">
      <c r="A43" s="21"/>
      <c r="B43" s="21"/>
      <c r="C43" s="22"/>
      <c r="D43" s="22"/>
      <c r="E43" s="22"/>
      <c r="F43" s="22"/>
      <c r="G43" s="16">
        <f>F43/(12*$I$9)</f>
        <v>0</v>
      </c>
      <c r="H43" s="16"/>
      <c r="I43" s="22"/>
    </row>
    <row r="44" spans="1:9" ht="45" customHeight="1">
      <c r="A44" s="21" t="s">
        <v>48</v>
      </c>
      <c r="B44" s="21"/>
      <c r="C44" s="22"/>
      <c r="D44" s="22"/>
      <c r="E44" s="22"/>
      <c r="F44" s="22"/>
      <c r="G44" s="16">
        <f>F44/(12*$I$9)</f>
        <v>0</v>
      </c>
      <c r="H44" s="16"/>
      <c r="I44" s="22"/>
    </row>
    <row r="45" spans="1:9" ht="60.75" customHeight="1">
      <c r="A45" s="21">
        <v>1</v>
      </c>
      <c r="B45" s="21" t="s">
        <v>49</v>
      </c>
      <c r="C45" s="22" t="s">
        <v>50</v>
      </c>
      <c r="D45" s="22">
        <v>43</v>
      </c>
      <c r="E45" s="22"/>
      <c r="F45" s="22"/>
      <c r="G45" s="16">
        <f>F45/(12*$I$9)</f>
        <v>0</v>
      </c>
      <c r="H45" s="16"/>
      <c r="I45" s="22" t="s">
        <v>22</v>
      </c>
    </row>
    <row r="46" spans="1:9" ht="12.75">
      <c r="A46" s="21"/>
      <c r="B46" s="21"/>
      <c r="C46" s="22"/>
      <c r="D46" s="22"/>
      <c r="E46" s="22"/>
      <c r="F46" s="22"/>
      <c r="G46" s="16">
        <f>F46/(12*$I$9)</f>
        <v>0</v>
      </c>
      <c r="H46" s="16"/>
      <c r="I46" s="22"/>
    </row>
    <row r="47" spans="1:9" ht="35.25" customHeight="1">
      <c r="A47" s="21" t="s">
        <v>51</v>
      </c>
      <c r="B47" s="21"/>
      <c r="C47" s="22"/>
      <c r="D47" s="22"/>
      <c r="E47" s="22"/>
      <c r="F47" s="22"/>
      <c r="G47" s="16">
        <f>F47/(12*$I$9)</f>
        <v>0</v>
      </c>
      <c r="H47" s="16"/>
      <c r="I47" s="22"/>
    </row>
    <row r="48" spans="1:9" ht="48" customHeight="1">
      <c r="A48" s="21">
        <v>1</v>
      </c>
      <c r="B48" s="21" t="s">
        <v>52</v>
      </c>
      <c r="C48" s="22" t="s">
        <v>50</v>
      </c>
      <c r="D48" s="22">
        <v>27</v>
      </c>
      <c r="E48" s="22">
        <f>D48*1300</f>
        <v>35100</v>
      </c>
      <c r="F48" s="22"/>
      <c r="G48" s="16">
        <f>F48/(12*$I$9)</f>
        <v>0</v>
      </c>
      <c r="H48" s="23">
        <f>D48*1300</f>
        <v>35100</v>
      </c>
      <c r="I48" s="22" t="s">
        <v>35</v>
      </c>
    </row>
    <row r="49" spans="1:9" ht="51" customHeight="1">
      <c r="A49" s="21">
        <v>2</v>
      </c>
      <c r="B49" s="21" t="s">
        <v>53</v>
      </c>
      <c r="C49" s="22" t="s">
        <v>50</v>
      </c>
      <c r="D49" s="22">
        <v>27</v>
      </c>
      <c r="E49" s="22">
        <f>D49*1300</f>
        <v>35100</v>
      </c>
      <c r="F49" s="22"/>
      <c r="G49" s="16">
        <f>F49/(12*$I$9)</f>
        <v>0</v>
      </c>
      <c r="H49" s="23">
        <f>D49*1300</f>
        <v>35100</v>
      </c>
      <c r="I49" s="22" t="s">
        <v>35</v>
      </c>
    </row>
    <row r="50" spans="1:9" ht="47.25" customHeight="1">
      <c r="A50" s="21">
        <v>3</v>
      </c>
      <c r="B50" s="21" t="s">
        <v>54</v>
      </c>
      <c r="C50" s="22" t="s">
        <v>50</v>
      </c>
      <c r="D50" s="22">
        <v>27</v>
      </c>
      <c r="E50" s="22">
        <f>D50*1300</f>
        <v>35100</v>
      </c>
      <c r="F50" s="22"/>
      <c r="G50" s="16">
        <f>F50/(12*$I$9)</f>
        <v>0</v>
      </c>
      <c r="H50" s="23">
        <f>D50*1300</f>
        <v>35100</v>
      </c>
      <c r="I50" s="22" t="s">
        <v>35</v>
      </c>
    </row>
    <row r="51" spans="1:9" ht="48" customHeight="1">
      <c r="A51" s="21">
        <v>4</v>
      </c>
      <c r="B51" s="21" t="s">
        <v>55</v>
      </c>
      <c r="C51" s="22" t="s">
        <v>50</v>
      </c>
      <c r="D51" s="22">
        <v>27</v>
      </c>
      <c r="E51" s="22">
        <f>D51*1300</f>
        <v>35100</v>
      </c>
      <c r="F51" s="22"/>
      <c r="G51" s="16">
        <f>F51/(12*$I$9)</f>
        <v>0</v>
      </c>
      <c r="H51" s="23">
        <f>D51*1300</f>
        <v>35100</v>
      </c>
      <c r="I51" s="22" t="s">
        <v>35</v>
      </c>
    </row>
    <row r="52" spans="1:9" ht="30" customHeight="1">
      <c r="A52" s="21">
        <v>5</v>
      </c>
      <c r="B52" s="20" t="s">
        <v>56</v>
      </c>
      <c r="C52" s="20" t="s">
        <v>50</v>
      </c>
      <c r="D52" s="22">
        <v>70</v>
      </c>
      <c r="E52" s="22">
        <f>D52*2000</f>
        <v>140000</v>
      </c>
      <c r="F52" s="22">
        <v>0</v>
      </c>
      <c r="G52" s="16">
        <f>F52/(12*$I$9)</f>
        <v>0</v>
      </c>
      <c r="H52" s="24"/>
      <c r="I52" s="22" t="s">
        <v>22</v>
      </c>
    </row>
    <row r="53" spans="1:9" ht="33" customHeight="1">
      <c r="A53" s="21">
        <v>6</v>
      </c>
      <c r="B53" s="20" t="s">
        <v>57</v>
      </c>
      <c r="C53" s="20" t="s">
        <v>50</v>
      </c>
      <c r="D53" s="22">
        <v>1944</v>
      </c>
      <c r="E53" s="22">
        <f>D53*1500</f>
        <v>2916000</v>
      </c>
      <c r="F53" s="22">
        <v>0</v>
      </c>
      <c r="G53" s="16">
        <f>F53/(12*$I$9)</f>
        <v>0</v>
      </c>
      <c r="H53" s="24"/>
      <c r="I53" s="22" t="s">
        <v>22</v>
      </c>
    </row>
    <row r="54" spans="1:9" ht="36" customHeight="1">
      <c r="A54" s="21">
        <v>7</v>
      </c>
      <c r="B54" s="20" t="s">
        <v>58</v>
      </c>
      <c r="C54" s="20" t="s">
        <v>21</v>
      </c>
      <c r="D54" s="22">
        <v>72</v>
      </c>
      <c r="E54" s="22">
        <f>D54*320</f>
        <v>23040</v>
      </c>
      <c r="F54" s="22">
        <v>0</v>
      </c>
      <c r="G54" s="16">
        <f>F54/(12*$I$9)</f>
        <v>0</v>
      </c>
      <c r="H54" s="24"/>
      <c r="I54" s="22" t="s">
        <v>22</v>
      </c>
    </row>
    <row r="55" spans="1:9" ht="48.75" customHeight="1">
      <c r="A55" s="21">
        <v>8</v>
      </c>
      <c r="B55" s="20" t="s">
        <v>59</v>
      </c>
      <c r="C55" s="20" t="s">
        <v>21</v>
      </c>
      <c r="D55" s="22">
        <f>D9*6</f>
        <v>648</v>
      </c>
      <c r="E55" s="22">
        <f>D55*260</f>
        <v>168480</v>
      </c>
      <c r="F55" s="22">
        <v>0</v>
      </c>
      <c r="G55" s="16">
        <f>F55/(12*$I$9)</f>
        <v>0</v>
      </c>
      <c r="H55" s="24"/>
      <c r="I55" s="22" t="s">
        <v>22</v>
      </c>
    </row>
    <row r="56" spans="1:9" ht="12.75">
      <c r="A56" s="21">
        <v>9</v>
      </c>
      <c r="B56" s="21" t="s">
        <v>60</v>
      </c>
      <c r="C56" s="22" t="s">
        <v>21</v>
      </c>
      <c r="D56" s="22">
        <v>1</v>
      </c>
      <c r="E56" s="22">
        <v>980000</v>
      </c>
      <c r="F56" s="22"/>
      <c r="G56" s="16">
        <f>F56/(12*$I$9)</f>
        <v>0</v>
      </c>
      <c r="H56" s="23">
        <v>980000</v>
      </c>
      <c r="I56" s="22" t="s">
        <v>22</v>
      </c>
    </row>
    <row r="57" spans="1:9" ht="50.25" customHeight="1">
      <c r="A57" s="21">
        <v>10</v>
      </c>
      <c r="B57" s="20" t="s">
        <v>61</v>
      </c>
      <c r="C57" s="20" t="s">
        <v>50</v>
      </c>
      <c r="D57" s="22">
        <v>348</v>
      </c>
      <c r="E57" s="22">
        <f>D57*1500</f>
        <v>522000</v>
      </c>
      <c r="F57" s="22">
        <v>0</v>
      </c>
      <c r="G57" s="16">
        <f>F57/(12*$I$9)</f>
        <v>0</v>
      </c>
      <c r="H57" s="24"/>
      <c r="I57" s="22" t="s">
        <v>22</v>
      </c>
    </row>
    <row r="58" spans="1:9" ht="12.75">
      <c r="A58" s="20"/>
      <c r="B58" s="25"/>
      <c r="C58" s="22"/>
      <c r="D58" s="22"/>
      <c r="E58" s="22"/>
      <c r="F58" s="22"/>
      <c r="G58" s="16">
        <f>F58/(12*$I$9)</f>
        <v>0</v>
      </c>
      <c r="H58" s="16"/>
      <c r="I58" s="22"/>
    </row>
    <row r="59" spans="1:9" ht="12.75">
      <c r="A59" s="20"/>
      <c r="B59" s="25"/>
      <c r="C59" s="22"/>
      <c r="D59" s="22"/>
      <c r="E59" s="22"/>
      <c r="F59" s="22"/>
      <c r="G59" s="16">
        <f>F59/(12*$I$9)</f>
        <v>0</v>
      </c>
      <c r="H59" s="16"/>
      <c r="I59" s="22"/>
    </row>
    <row r="60" spans="1:9" ht="32.25" customHeight="1">
      <c r="A60" s="21" t="s">
        <v>62</v>
      </c>
      <c r="B60" s="21"/>
      <c r="C60" s="22"/>
      <c r="D60" s="22"/>
      <c r="E60" s="22"/>
      <c r="F60" s="22"/>
      <c r="G60" s="16">
        <f>F60/(12*$I$9)</f>
        <v>0</v>
      </c>
      <c r="H60" s="16"/>
      <c r="I60" s="22"/>
    </row>
    <row r="61" spans="1:9" ht="49.5" customHeight="1">
      <c r="A61" s="20">
        <v>1</v>
      </c>
      <c r="B61" s="21" t="s">
        <v>63</v>
      </c>
      <c r="C61" s="22" t="s">
        <v>50</v>
      </c>
      <c r="D61" s="22">
        <v>30</v>
      </c>
      <c r="E61" s="22">
        <f>D61*2100</f>
        <v>63000</v>
      </c>
      <c r="F61" s="22"/>
      <c r="G61" s="16">
        <f>F61/(12*$I$9)</f>
        <v>0</v>
      </c>
      <c r="H61" s="26">
        <f>D61*2100</f>
        <v>63000</v>
      </c>
      <c r="I61" s="22" t="s">
        <v>43</v>
      </c>
    </row>
    <row r="62" spans="1:9" ht="43.5" customHeight="1">
      <c r="A62" s="20">
        <v>2</v>
      </c>
      <c r="B62" s="21" t="s">
        <v>64</v>
      </c>
      <c r="C62" s="22" t="s">
        <v>50</v>
      </c>
      <c r="D62" s="22">
        <v>30</v>
      </c>
      <c r="E62" s="22">
        <f>D62*2100</f>
        <v>63000</v>
      </c>
      <c r="F62" s="22"/>
      <c r="G62" s="16">
        <f>F62/(12*$I$9)</f>
        <v>0</v>
      </c>
      <c r="H62" s="26">
        <f>D62*2100</f>
        <v>63000</v>
      </c>
      <c r="I62" s="22" t="s">
        <v>43</v>
      </c>
    </row>
    <row r="63" spans="1:9" ht="43.5" customHeight="1">
      <c r="A63" s="20">
        <v>3</v>
      </c>
      <c r="B63" s="21" t="s">
        <v>65</v>
      </c>
      <c r="C63" s="22" t="s">
        <v>50</v>
      </c>
      <c r="D63" s="22">
        <v>30</v>
      </c>
      <c r="E63" s="22">
        <f>D63*2100</f>
        <v>63000</v>
      </c>
      <c r="F63" s="22"/>
      <c r="G63" s="16">
        <f>F63/(12*$I$9)</f>
        <v>0</v>
      </c>
      <c r="H63" s="26">
        <f>D63*2100</f>
        <v>63000</v>
      </c>
      <c r="I63" s="22" t="s">
        <v>43</v>
      </c>
    </row>
    <row r="64" spans="1:9" ht="44.25" customHeight="1">
      <c r="A64" s="20">
        <v>4</v>
      </c>
      <c r="B64" s="21" t="s">
        <v>66</v>
      </c>
      <c r="C64" s="22" t="s">
        <v>50</v>
      </c>
      <c r="D64" s="22">
        <v>30</v>
      </c>
      <c r="E64" s="22">
        <f>D64*2100</f>
        <v>63000</v>
      </c>
      <c r="F64" s="22"/>
      <c r="G64" s="16">
        <f>F64/(12*$I$9)</f>
        <v>0</v>
      </c>
      <c r="H64" s="26">
        <f>D64*2100</f>
        <v>63000</v>
      </c>
      <c r="I64" s="22" t="s">
        <v>43</v>
      </c>
    </row>
    <row r="65" spans="1:9" ht="45" customHeight="1">
      <c r="A65" s="20">
        <v>5</v>
      </c>
      <c r="B65" s="21" t="s">
        <v>67</v>
      </c>
      <c r="C65" s="22" t="s">
        <v>50</v>
      </c>
      <c r="D65" s="22">
        <v>30</v>
      </c>
      <c r="E65" s="22">
        <f>D65*2100</f>
        <v>63000</v>
      </c>
      <c r="F65" s="22"/>
      <c r="G65" s="16">
        <f>F65/(12*$I$9)</f>
        <v>0</v>
      </c>
      <c r="H65" s="26">
        <f>D65*2100</f>
        <v>63000</v>
      </c>
      <c r="I65" s="22" t="s">
        <v>43</v>
      </c>
    </row>
    <row r="66" spans="1:9" ht="48" customHeight="1">
      <c r="A66" s="20">
        <v>6</v>
      </c>
      <c r="B66" s="21" t="s">
        <v>68</v>
      </c>
      <c r="C66" s="22" t="s">
        <v>50</v>
      </c>
      <c r="D66" s="22">
        <v>360</v>
      </c>
      <c r="E66" s="22">
        <f>D66*2100</f>
        <v>756000</v>
      </c>
      <c r="F66" s="22">
        <v>0</v>
      </c>
      <c r="G66" s="16">
        <f>F66/(12*$I$9)</f>
        <v>0</v>
      </c>
      <c r="H66" s="24"/>
      <c r="I66" s="22" t="s">
        <v>43</v>
      </c>
    </row>
    <row r="67" spans="1:9" ht="61.5" customHeight="1">
      <c r="A67" s="20">
        <v>7</v>
      </c>
      <c r="B67" s="20" t="s">
        <v>69</v>
      </c>
      <c r="C67" s="22" t="s">
        <v>21</v>
      </c>
      <c r="D67" s="22">
        <v>6</v>
      </c>
      <c r="E67" s="22">
        <v>8500</v>
      </c>
      <c r="F67" s="22">
        <v>8500</v>
      </c>
      <c r="G67" s="16">
        <f>F67/(12*$I$9)</f>
        <v>0.17649208484908888</v>
      </c>
      <c r="H67" s="24"/>
      <c r="I67" s="22" t="s">
        <v>70</v>
      </c>
    </row>
    <row r="68" spans="1:9" ht="59.25" customHeight="1">
      <c r="A68" s="21" t="s">
        <v>71</v>
      </c>
      <c r="B68" s="21"/>
      <c r="C68" s="22"/>
      <c r="D68" s="22"/>
      <c r="E68" s="22"/>
      <c r="F68" s="22"/>
      <c r="G68" s="16">
        <f>F68/(12*$I$9)</f>
        <v>0</v>
      </c>
      <c r="H68" s="16"/>
      <c r="I68" s="22"/>
    </row>
    <row r="69" spans="1:9" ht="47.25" customHeight="1">
      <c r="A69" s="27">
        <v>1</v>
      </c>
      <c r="B69" s="28" t="s">
        <v>72</v>
      </c>
      <c r="C69" s="22" t="s">
        <v>21</v>
      </c>
      <c r="D69" s="22">
        <v>1</v>
      </c>
      <c r="E69" s="22">
        <v>5000</v>
      </c>
      <c r="F69" s="22">
        <v>0</v>
      </c>
      <c r="G69" s="16">
        <f>F69/(12*$I$9)</f>
        <v>0</v>
      </c>
      <c r="H69" s="16"/>
      <c r="I69" s="22" t="s">
        <v>43</v>
      </c>
    </row>
    <row r="70" spans="1:9" ht="33.75" customHeight="1">
      <c r="A70" s="27">
        <v>2</v>
      </c>
      <c r="B70" s="28" t="s">
        <v>73</v>
      </c>
      <c r="C70" s="22" t="s">
        <v>21</v>
      </c>
      <c r="D70" s="22">
        <v>1</v>
      </c>
      <c r="E70" s="22">
        <v>50000</v>
      </c>
      <c r="F70" s="22">
        <v>0</v>
      </c>
      <c r="G70" s="16">
        <f>F70/(12*$I$9)</f>
        <v>0</v>
      </c>
      <c r="H70" s="16"/>
      <c r="I70" s="22" t="s">
        <v>35</v>
      </c>
    </row>
    <row r="71" spans="1:9" ht="60.75" customHeight="1">
      <c r="A71" s="27">
        <v>3</v>
      </c>
      <c r="B71" s="28" t="s">
        <v>74</v>
      </c>
      <c r="C71" s="29" t="s">
        <v>21</v>
      </c>
      <c r="D71" s="30">
        <v>1</v>
      </c>
      <c r="E71" s="22">
        <v>3000</v>
      </c>
      <c r="F71" s="22">
        <v>0</v>
      </c>
      <c r="G71" s="16">
        <f>F71/(12*$I$9)</f>
        <v>0</v>
      </c>
      <c r="H71" s="16"/>
      <c r="I71" s="22" t="s">
        <v>35</v>
      </c>
    </row>
    <row r="72" spans="1:9" ht="34.5" customHeight="1">
      <c r="A72" s="20">
        <v>4</v>
      </c>
      <c r="B72" s="20" t="s">
        <v>75</v>
      </c>
      <c r="C72" s="29" t="s">
        <v>21</v>
      </c>
      <c r="D72" s="22">
        <v>1</v>
      </c>
      <c r="E72" s="22">
        <v>30000</v>
      </c>
      <c r="F72" s="22">
        <v>0</v>
      </c>
      <c r="G72" s="16">
        <f>F72/(12*$I$9)</f>
        <v>0</v>
      </c>
      <c r="H72" s="16"/>
      <c r="I72" s="22" t="s">
        <v>35</v>
      </c>
    </row>
    <row r="73" spans="1:9" ht="31.5" customHeight="1">
      <c r="A73" s="21" t="s">
        <v>76</v>
      </c>
      <c r="B73" s="21"/>
      <c r="C73" s="22"/>
      <c r="D73" s="22"/>
      <c r="E73" s="22"/>
      <c r="F73" s="22"/>
      <c r="G73" s="16">
        <f>F73/(12*$I$9)</f>
        <v>0</v>
      </c>
      <c r="H73" s="16"/>
      <c r="I73" s="22"/>
    </row>
    <row r="74" spans="1:9" ht="12.75">
      <c r="A74" s="21"/>
      <c r="B74" s="21"/>
      <c r="C74" s="22"/>
      <c r="D74" s="22"/>
      <c r="E74" s="22"/>
      <c r="F74" s="22"/>
      <c r="G74" s="16">
        <f>F74/(12*$I$9)</f>
        <v>0</v>
      </c>
      <c r="H74" s="16"/>
      <c r="I74" s="22"/>
    </row>
    <row r="75" spans="1:9" ht="12.75">
      <c r="A75" s="21"/>
      <c r="B75" s="21"/>
      <c r="C75" s="22"/>
      <c r="D75" s="22"/>
      <c r="E75" s="22"/>
      <c r="F75" s="22"/>
      <c r="G75" s="16">
        <f>F75/(12*$I$9)</f>
        <v>0</v>
      </c>
      <c r="H75" s="16"/>
      <c r="I75" s="22"/>
    </row>
    <row r="76" spans="1:9" ht="12.75">
      <c r="A76" s="21"/>
      <c r="B76" s="21"/>
      <c r="C76" s="22"/>
      <c r="D76" s="22"/>
      <c r="E76" s="22"/>
      <c r="F76" s="22"/>
      <c r="G76" s="16">
        <f>F76/(12*$I$9)</f>
        <v>0</v>
      </c>
      <c r="H76" s="16"/>
      <c r="I76" s="22"/>
    </row>
    <row r="77" spans="1:9" ht="14.25" customHeight="1">
      <c r="A77" s="21" t="s">
        <v>77</v>
      </c>
      <c r="B77" s="21"/>
      <c r="C77" s="22"/>
      <c r="D77" s="22"/>
      <c r="E77" s="22"/>
      <c r="F77" s="22"/>
      <c r="G77" s="16">
        <f>F77/(12*$I$9)</f>
        <v>0</v>
      </c>
      <c r="H77" s="16"/>
      <c r="I77" s="22"/>
    </row>
    <row r="78" spans="1:9" ht="30" customHeight="1">
      <c r="A78" s="31">
        <v>1</v>
      </c>
      <c r="B78" s="31" t="s">
        <v>78</v>
      </c>
      <c r="C78" s="32" t="s">
        <v>21</v>
      </c>
      <c r="D78" s="32">
        <v>1</v>
      </c>
      <c r="E78" s="32">
        <v>25000</v>
      </c>
      <c r="F78" s="32">
        <v>0</v>
      </c>
      <c r="G78" s="33">
        <f>F78/(12*$I$9)</f>
        <v>0</v>
      </c>
      <c r="H78" s="33"/>
      <c r="I78" s="32" t="s">
        <v>35</v>
      </c>
    </row>
    <row r="79" spans="1:9" ht="21.75" customHeight="1">
      <c r="A79" s="31">
        <v>2</v>
      </c>
      <c r="B79" s="34" t="s">
        <v>79</v>
      </c>
      <c r="C79" s="35" t="s">
        <v>21</v>
      </c>
      <c r="D79" s="35">
        <v>2</v>
      </c>
      <c r="E79" s="35">
        <v>50000</v>
      </c>
      <c r="F79" s="35">
        <v>0</v>
      </c>
      <c r="G79" s="33">
        <f>F79/(12*$I$9)</f>
        <v>0</v>
      </c>
      <c r="H79" s="36"/>
      <c r="I79" s="37" t="s">
        <v>35</v>
      </c>
    </row>
    <row r="80" spans="1:9" ht="33" customHeight="1">
      <c r="A80" s="21" t="s">
        <v>80</v>
      </c>
      <c r="B80" s="21"/>
      <c r="C80" s="22"/>
      <c r="D80" s="22"/>
      <c r="E80" s="22"/>
      <c r="F80" s="22"/>
      <c r="G80" s="16">
        <f>F80/(12*$I$9)</f>
        <v>0</v>
      </c>
      <c r="H80" s="16"/>
      <c r="I80" s="22"/>
    </row>
    <row r="81" spans="1:9" ht="12.75">
      <c r="A81" s="21">
        <v>1</v>
      </c>
      <c r="B81" s="21" t="s">
        <v>81</v>
      </c>
      <c r="C81" s="29" t="s">
        <v>21</v>
      </c>
      <c r="D81" s="22">
        <v>30</v>
      </c>
      <c r="E81" s="22">
        <v>10000</v>
      </c>
      <c r="F81" s="22">
        <v>0</v>
      </c>
      <c r="G81" s="16">
        <f>F81/(12*$I$9)</f>
        <v>0</v>
      </c>
      <c r="H81" s="16"/>
      <c r="I81" s="22" t="s">
        <v>35</v>
      </c>
    </row>
    <row r="82" spans="1:9" ht="32.25" customHeight="1">
      <c r="A82" s="21" t="s">
        <v>82</v>
      </c>
      <c r="B82" s="21"/>
      <c r="C82" s="22"/>
      <c r="D82" s="22"/>
      <c r="E82" s="22"/>
      <c r="F82" s="22"/>
      <c r="G82" s="16">
        <f>F82/(12*$I$9)</f>
        <v>0</v>
      </c>
      <c r="H82" s="16"/>
      <c r="I82" s="22"/>
    </row>
    <row r="83" spans="1:9" ht="12.75">
      <c r="A83" s="38"/>
      <c r="B83" s="38"/>
      <c r="C83" s="39"/>
      <c r="D83" s="39"/>
      <c r="E83" s="39"/>
      <c r="F83" s="39"/>
      <c r="G83" s="16">
        <f>F83/(12*$I$9)</f>
        <v>0</v>
      </c>
      <c r="H83" s="16"/>
      <c r="I83" s="39"/>
    </row>
    <row r="84" spans="1:9" ht="12.75">
      <c r="A84" s="38"/>
      <c r="B84" s="38"/>
      <c r="C84" s="39"/>
      <c r="D84" s="39"/>
      <c r="E84" s="39"/>
      <c r="F84" s="39"/>
      <c r="G84" s="16">
        <f>F84/(12*$I$9)</f>
        <v>0</v>
      </c>
      <c r="H84" s="16"/>
      <c r="I84" s="39"/>
    </row>
    <row r="85" spans="1:9" ht="12.75">
      <c r="A85" s="40" t="s">
        <v>83</v>
      </c>
      <c r="B85" s="40"/>
      <c r="C85" s="40"/>
      <c r="D85" s="40"/>
      <c r="E85" s="41">
        <f>SUM(E12:E84)</f>
        <v>6982820</v>
      </c>
      <c r="F85" s="41">
        <f>SUM(F12:F84)</f>
        <v>24700</v>
      </c>
      <c r="G85" s="42">
        <f>SUM(G13:G84)</f>
        <v>0.5128652347967642</v>
      </c>
      <c r="H85" s="42">
        <f>SUM(H12:H84)</f>
        <v>1435400</v>
      </c>
      <c r="I85" s="39"/>
    </row>
    <row r="86" spans="1:9" ht="12.75">
      <c r="A86" s="43"/>
      <c r="B86" s="43"/>
      <c r="C86" s="44"/>
      <c r="D86" s="44"/>
      <c r="E86" s="44"/>
      <c r="F86" s="44"/>
      <c r="G86" s="45"/>
      <c r="H86" s="45"/>
      <c r="I86" s="44"/>
    </row>
    <row r="87" spans="1:9" ht="12.75">
      <c r="A87" s="46" t="s">
        <v>84</v>
      </c>
      <c r="B87" s="46"/>
      <c r="C87" s="46"/>
      <c r="D87" s="46"/>
      <c r="G87" s="47" t="s">
        <v>85</v>
      </c>
      <c r="H87" s="47"/>
      <c r="I87" s="47"/>
    </row>
    <row r="88" spans="1:4" ht="12.75">
      <c r="A88" s="48"/>
      <c r="B88" s="48"/>
      <c r="C88" s="48"/>
      <c r="D88" s="48"/>
    </row>
    <row r="89" spans="1:4" ht="12.75">
      <c r="A89" s="48"/>
      <c r="B89" s="48"/>
      <c r="C89" s="48"/>
      <c r="D89" s="48"/>
    </row>
    <row r="90" spans="1:9" ht="12.75">
      <c r="A90" s="46"/>
      <c r="B90" s="46"/>
      <c r="C90" s="46"/>
      <c r="D90" s="46"/>
      <c r="G90" s="47"/>
      <c r="H90" s="47"/>
      <c r="I90" s="47"/>
    </row>
  </sheetData>
  <sheetProtection selectLockedCells="1" selectUnlockedCells="1"/>
  <mergeCells count="38">
    <mergeCell ref="A1:I1"/>
    <mergeCell ref="A3:I3"/>
    <mergeCell ref="A4:I4"/>
    <mergeCell ref="A5:I5"/>
    <mergeCell ref="A6:I6"/>
    <mergeCell ref="A7:I7"/>
    <mergeCell ref="A8:I8"/>
    <mergeCell ref="A9:C9"/>
    <mergeCell ref="E9:G9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B34"/>
    <mergeCell ref="A38:B38"/>
    <mergeCell ref="A39:B39"/>
    <mergeCell ref="A40:B40"/>
    <mergeCell ref="A41:B41"/>
    <mergeCell ref="A44:B44"/>
    <mergeCell ref="A47:B47"/>
    <mergeCell ref="A60:B60"/>
    <mergeCell ref="A68:B68"/>
    <mergeCell ref="A73:B73"/>
    <mergeCell ref="A77:B77"/>
    <mergeCell ref="A80:B80"/>
    <mergeCell ref="A82:B82"/>
    <mergeCell ref="A85:D85"/>
    <mergeCell ref="A87:D87"/>
    <mergeCell ref="G87:I87"/>
    <mergeCell ref="A90:D90"/>
    <mergeCell ref="G90:I90"/>
  </mergeCells>
  <printOptions/>
  <pageMargins left="0.425" right="0.3861111111111111" top="0.75" bottom="0.75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dcterms:modified xsi:type="dcterms:W3CDTF">2018-03-15T10:05:44Z</dcterms:modified>
  <cp:category/>
  <cp:version/>
  <cp:contentType/>
  <cp:contentStatus/>
  <cp:revision>2</cp:revision>
</cp:coreProperties>
</file>