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<sst xmlns="http://schemas.openxmlformats.org/spreadsheetml/2006/main" count="135" uniqueCount="84">
  <si>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ООО "Коммунальная компания"Наш дом"</t>
  </si>
  <si>
    <t>Утверждаю:</t>
  </si>
  <si>
    <t>Директор ООО "КК "Наш дом"</t>
  </si>
  <si>
    <t>_____________________ Трошина С.И.</t>
  </si>
  <si>
    <t xml:space="preserve">План  </t>
  </si>
  <si>
    <t>Текущего и капитального ремонта   на 2018 год</t>
  </si>
  <si>
    <t>Объект: Жилой многоквартирный дом: ул. Ленинградская 60</t>
  </si>
  <si>
    <t>Кол-во квартир, шт</t>
  </si>
  <si>
    <t>Общая площадь :м2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</si>
  <si>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</si>
  <si>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</si>
  <si>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</si>
  <si>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</si>
  <si>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</si>
  <si>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</si>
  <si>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</si>
  <si>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Период выполнен.</t>
  </si>
  <si>
    <t>1. ФУНДАМЕНТ</t>
  </si>
  <si>
    <t xml:space="preserve">2. ПОДВАЛ </t>
  </si>
  <si>
    <t>Ремонт стен и потолка подвала(штукатурка, окраска)</t>
  </si>
  <si>
    <t>м2</t>
  </si>
  <si>
    <t>1-4 кв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</si>
  <si>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</si>
  <si>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</si>
  <si>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</si>
  <si>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</si>
  <si>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</si>
  <si>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Кап. ремонт мягкой кровли над «Вареньем»</t>
  </si>
  <si>
    <t>м²</t>
  </si>
  <si>
    <t>2-3кв</t>
  </si>
  <si>
    <t>Установка огнеупорного чердачного люка</t>
  </si>
  <si>
    <t>шт</t>
  </si>
  <si>
    <t>8. ЛЕСТНИЦЫ</t>
  </si>
  <si>
    <t>Окраска ограждений лест/маршей</t>
  </si>
  <si>
    <t>2-4кв</t>
  </si>
  <si>
    <t>9. ФАСАД</t>
  </si>
  <si>
    <t>Ремонт крыльца с укладкой плитки</t>
  </si>
  <si>
    <t>Монтаж поручня на входе</t>
  </si>
  <si>
    <t>п.м.</t>
  </si>
  <si>
    <t>Изготовление и установка пандуса, 3,5п.м.</t>
  </si>
  <si>
    <t>1-4кв.</t>
  </si>
  <si>
    <t xml:space="preserve">10. ПЕРЕГОРОДКИ </t>
  </si>
  <si>
    <t>11. ВНУТРЕННЯЯ  ОТДЕЛКА</t>
  </si>
  <si>
    <t>Ремонт стен, потолков лестничного марша: очистка от побелки-покраски, шпатлевание, грунтовка, покраска латексной краской.</t>
  </si>
  <si>
    <t xml:space="preserve">12. ПОЛЫ </t>
  </si>
  <si>
    <t>13. ОКНА   и    ДВЕРИ</t>
  </si>
  <si>
    <t>Изготовление и установка окон из ПВХ</t>
  </si>
  <si>
    <t>Замена тамбурной двери на камерную из ПВХ</t>
  </si>
  <si>
    <t>2-3 кв</t>
  </si>
  <si>
    <t xml:space="preserve">14.МУСОРОПРОВОД </t>
  </si>
  <si>
    <t>15. ВЕНТИЛЯЦИЯ   и   ДЫМОУДАЛЕНИЕ</t>
  </si>
  <si>
    <t>Видео - диагностические работы  по системам вентиляции и дымоудалению, выявление неработаюших каналов  вентиляции</t>
  </si>
  <si>
    <t xml:space="preserve">17. ИНДИВИДУАЛЬНЫЕ  ТЕПЛОВЫЕ  ПУНКТЫ, СИСТЕМЫ   ВОДОПОДКАЧКИ </t>
  </si>
  <si>
    <t>Гидравлические и тепловые испытания оборудования индивидуальных тепловых пунктов и водоподкачек</t>
  </si>
  <si>
    <t>п/м</t>
  </si>
  <si>
    <t>2-3 кв.</t>
  </si>
  <si>
    <t>18. ВОДОСНАБЖЕНИЕ, ОТОПЛЕНИЕ , ВОДООТВЕДЕНИЕ</t>
  </si>
  <si>
    <t xml:space="preserve">Приобретение резервного повысительного насоса ХВС Wilo-Economy MHI1602-1/E/3-400-50-2 </t>
  </si>
  <si>
    <t>1-2 кв</t>
  </si>
  <si>
    <t>Разработка проекта, монтаж оборудования  узла учета ХВС</t>
  </si>
  <si>
    <t>Замена стального лежака ХВС Ду 50 на полипропиленовый тр/пр</t>
  </si>
  <si>
    <t>Замена  верхнего розлива отопления Д86 -60м, Д76-10м, Д50-12м  с установкой теплоизоляции</t>
  </si>
  <si>
    <t>Замена   нижнего розлива отопления Ду 76 с установкой теплоизоляции</t>
  </si>
  <si>
    <t>Замена стояков отопления Ду 25(25 шт)</t>
  </si>
  <si>
    <t>Монтаж балансировочных кранов на стояки отопления</t>
  </si>
  <si>
    <t>Замена стояков водоотведения</t>
  </si>
  <si>
    <t>Замена запорной арматуры на ввода отопления в квартиры       Ду 15</t>
  </si>
  <si>
    <t>Приобретение и монтаж  оборудования  узла учета тепловой энергии (УУТЭ)   согласно проекта</t>
  </si>
  <si>
    <t xml:space="preserve">19. ТЕПЛОСНАБЖЕНИЕ   и  ГОРЯЧЕЕ ВОДОСНАБЖЕНИЕ </t>
  </si>
  <si>
    <t xml:space="preserve">Разработка проекта, монтаж оборудования автоматического погодного регулирования тем-ры теплоносителя  системы отопления </t>
  </si>
  <si>
    <t>Промывка теплообменника ГВС</t>
  </si>
  <si>
    <t xml:space="preserve">20. ЭЛЕКТРООБОРУДОВАНИЕ, РАДИО и ТЕЛЕКОММУНИКАЦИОННОЕ  ОБОРУДОВАНИЕ </t>
  </si>
  <si>
    <t xml:space="preserve">Плановое техническое обслуживание электрощитовых согласно графика ППР </t>
  </si>
  <si>
    <t xml:space="preserve">Оснащение, средствами эл. безопасности,  перезарядка огнетушителей  </t>
  </si>
  <si>
    <t xml:space="preserve">Устройство контура заземления  </t>
  </si>
  <si>
    <t>21. ВНУТРИДОМОВОЕ  ГАЗОВОЕ   ОБОРУДОВАНИЕ</t>
  </si>
  <si>
    <t>22. ЛИФТЫ</t>
  </si>
  <si>
    <t>ТР лифта</t>
  </si>
  <si>
    <t>23.  ЭНЕРГОСБЕРЕЖЕНИЕ  и ЭНЕРГОЭФФЕКТИВНОСТЬ</t>
  </si>
  <si>
    <t>Замена светильников МОП в карманах на светодиодные</t>
  </si>
  <si>
    <t>24. БЛАГОУСТРОЙСТВО и ПРОЧИЕ РАБОТЫ</t>
  </si>
  <si>
    <t>Установка 5 секционных почтовых ящиков "Радамант", на 29 кв.</t>
  </si>
  <si>
    <t>Всего:</t>
  </si>
  <si>
    <t>Гл. инженер                        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</si>
</sst>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"/>
    <numFmt numFmtId="168" formatCode="0.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5" fillId="0" borderId="1" xfId="20" applyFont="1" applyBorder="1" applyAlignment="1">
      <alignment horizontal="center" wrapText="1"/>
      <protection/>
    </xf>
    <xf numFmtId="164" fontId="5" fillId="0" borderId="1" xfId="20" applyFont="1" applyBorder="1" applyAlignment="1">
      <alignment wrapText="1"/>
      <protection/>
    </xf>
    <xf numFmtId="164" fontId="1" fillId="0" borderId="0" xfId="20" applyAlignment="1">
      <alignment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left" wrapText="1"/>
      <protection/>
    </xf>
    <xf numFmtId="164" fontId="1" fillId="0" borderId="1" xfId="20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164" fontId="9" fillId="0" borderId="1" xfId="20" applyFont="1" applyBorder="1" applyAlignment="1">
      <alignment horizontal="right"/>
      <protection/>
    </xf>
    <xf numFmtId="167" fontId="9" fillId="0" borderId="1" xfId="20" applyNumberFormat="1" applyFont="1" applyBorder="1">
      <alignment/>
      <protection/>
    </xf>
    <xf numFmtId="168" fontId="9" fillId="0" borderId="1" xfId="20" applyNumberFormat="1" applyFont="1" applyBorder="1">
      <alignment/>
      <protection/>
    </xf>
    <xf numFmtId="164" fontId="9" fillId="0" borderId="1" xfId="20" applyFont="1" applyBorder="1">
      <alignment/>
      <protection/>
    </xf>
    <xf numFmtId="164" fontId="9" fillId="0" borderId="0" xfId="20" applyFont="1" applyBorder="1" applyAlignment="1">
      <alignment horizontal="right"/>
      <protection/>
    </xf>
    <xf numFmtId="167" fontId="9" fillId="0" borderId="0" xfId="20" applyNumberFormat="1" applyFont="1" applyBorder="1">
      <alignment/>
      <protection/>
    </xf>
    <xf numFmtId="168" fontId="9" fillId="0" borderId="0" xfId="20" applyNumberFormat="1" applyFont="1" applyBorder="1">
      <alignment/>
      <protection/>
    </xf>
    <xf numFmtId="164" fontId="9" fillId="0" borderId="0" xfId="20" applyFont="1" applyBorder="1">
      <alignment/>
      <protection/>
    </xf>
    <xf numFmtId="164" fontId="1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70">
      <selection activeCell="J80" sqref="J80"/>
    </sheetView>
  </sheetViews>
  <sheetFormatPr defaultColWidth="9.140625" defaultRowHeight="12.75"/>
  <cols>
    <col min="1" max="1" width="3.7109375" style="1" customWidth="1"/>
    <col min="2" max="2" width="28.7109375" style="1" customWidth="1"/>
    <col min="3" max="3" width="5.421875" style="1" customWidth="1"/>
    <col min="4" max="4" width="6.28125" style="1" customWidth="1"/>
    <col min="5" max="6" width="10.57421875" style="1" customWidth="1"/>
    <col min="7" max="7" width="8.140625" style="1" customWidth="1"/>
    <col min="8" max="8" width="9.28125" style="1" customWidth="1"/>
    <col min="9" max="16384" width="8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2"/>
      <c r="B2" s="2"/>
      <c r="C2" s="2"/>
      <c r="D2" s="2"/>
      <c r="E2" s="2"/>
      <c r="F2" s="2"/>
      <c r="G2" s="2"/>
      <c r="H2" s="2"/>
      <c r="I2" s="3"/>
      <c r="J2" s="3"/>
    </row>
    <row r="3" spans="1:10" ht="12.75">
      <c r="A3" s="4" t="s">
        <v>1</v>
      </c>
      <c r="B3" s="4"/>
      <c r="C3" s="4"/>
      <c r="D3" s="4"/>
      <c r="E3" s="4"/>
      <c r="F3" s="4"/>
      <c r="G3" s="4"/>
      <c r="H3" s="4"/>
      <c r="I3" s="3"/>
      <c r="J3" s="3"/>
    </row>
    <row r="4" spans="1:10" ht="19.5" customHeight="1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</row>
    <row r="5" spans="1:10" ht="21" customHeight="1">
      <c r="A5" s="4" t="s">
        <v>3</v>
      </c>
      <c r="B5" s="4"/>
      <c r="C5" s="4"/>
      <c r="D5" s="4"/>
      <c r="E5" s="4"/>
      <c r="F5" s="4"/>
      <c r="G5" s="4"/>
      <c r="H5" s="4"/>
      <c r="I5" s="5"/>
      <c r="J5" s="5"/>
    </row>
    <row r="6" spans="1:8" ht="24" customHeight="1">
      <c r="A6" s="6" t="s">
        <v>4</v>
      </c>
      <c r="B6" s="6"/>
      <c r="C6" s="6"/>
      <c r="D6" s="6"/>
      <c r="E6" s="6"/>
      <c r="F6" s="6"/>
      <c r="G6" s="6"/>
      <c r="H6" s="6"/>
    </row>
    <row r="7" spans="1:8" ht="21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ht="21.75" customHeight="1">
      <c r="A8" s="7" t="s">
        <v>6</v>
      </c>
      <c r="B8" s="7"/>
      <c r="C8" s="7"/>
      <c r="D8" s="7"/>
      <c r="E8" s="7"/>
      <c r="F8" s="7"/>
      <c r="G8" s="7"/>
      <c r="H8" s="7"/>
    </row>
    <row r="9" spans="1:9" ht="21" customHeight="1">
      <c r="A9" s="8" t="s">
        <v>7</v>
      </c>
      <c r="B9" s="8"/>
      <c r="C9" s="8"/>
      <c r="D9" s="9">
        <v>29</v>
      </c>
      <c r="E9" s="8" t="s">
        <v>8</v>
      </c>
      <c r="F9" s="8"/>
      <c r="G9" s="8"/>
      <c r="H9" s="9">
        <v>3298.5</v>
      </c>
      <c r="I9" s="10"/>
    </row>
    <row r="10" spans="1:9" ht="18.75" customHeight="1">
      <c r="A10" s="8"/>
      <c r="B10" s="8"/>
      <c r="C10" s="8"/>
      <c r="D10" s="8"/>
      <c r="E10" s="8"/>
      <c r="F10" s="8"/>
      <c r="G10" s="8"/>
      <c r="H10" s="8"/>
      <c r="I10" s="10"/>
    </row>
    <row r="11" spans="1:9" ht="27.75" customHeight="1">
      <c r="A11" s="11" t="s">
        <v>9</v>
      </c>
      <c r="B11" s="11" t="s">
        <v>10</v>
      </c>
      <c r="C11" s="11" t="s">
        <v>11</v>
      </c>
      <c r="D11" s="11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0"/>
    </row>
    <row r="12" spans="1:9" ht="21.75" customHeight="1">
      <c r="A12" s="13" t="s">
        <v>17</v>
      </c>
      <c r="B12" s="13"/>
      <c r="C12" s="14"/>
      <c r="D12" s="14"/>
      <c r="E12" s="14"/>
      <c r="F12" s="14"/>
      <c r="G12" s="14"/>
      <c r="H12" s="14"/>
      <c r="I12" s="10"/>
    </row>
    <row r="13" spans="1:8" ht="15" customHeight="1">
      <c r="A13" s="13" t="s">
        <v>18</v>
      </c>
      <c r="B13" s="13"/>
      <c r="C13" s="14"/>
      <c r="D13" s="14"/>
      <c r="E13" s="14"/>
      <c r="F13" s="14"/>
      <c r="G13" s="14">
        <f>E13/(12*$H$9)</f>
        <v>0</v>
      </c>
      <c r="H13" s="14"/>
    </row>
    <row r="14" spans="1:8" ht="36" customHeight="1">
      <c r="A14" s="13">
        <v>1</v>
      </c>
      <c r="B14" s="13" t="s">
        <v>19</v>
      </c>
      <c r="C14" s="14" t="s">
        <v>20</v>
      </c>
      <c r="D14" s="14">
        <v>120</v>
      </c>
      <c r="E14" s="15">
        <f>48000+9600</f>
        <v>57600</v>
      </c>
      <c r="F14" s="15">
        <v>0</v>
      </c>
      <c r="G14" s="16">
        <f>F14/(12*$H$9)</f>
        <v>0</v>
      </c>
      <c r="H14" s="14" t="s">
        <v>21</v>
      </c>
    </row>
    <row r="15" spans="1:8" ht="15" customHeight="1">
      <c r="A15" s="13" t="s">
        <v>22</v>
      </c>
      <c r="B15" s="13"/>
      <c r="C15" s="14"/>
      <c r="D15" s="14"/>
      <c r="E15" s="14"/>
      <c r="F15" s="14"/>
      <c r="G15" s="16">
        <f>E15/(12*$H$9)</f>
        <v>0</v>
      </c>
      <c r="H15" s="14"/>
    </row>
    <row r="16" spans="1:8" ht="12.75">
      <c r="A16" s="13"/>
      <c r="B16" s="17"/>
      <c r="C16" s="18"/>
      <c r="D16" s="14"/>
      <c r="E16" s="14"/>
      <c r="F16" s="14"/>
      <c r="G16" s="16">
        <f>E16/(12*$H$9)</f>
        <v>0</v>
      </c>
      <c r="H16" s="14"/>
    </row>
    <row r="17" spans="1:8" ht="15" customHeight="1">
      <c r="A17" s="13" t="s">
        <v>23</v>
      </c>
      <c r="B17" s="13"/>
      <c r="C17" s="14"/>
      <c r="D17" s="14"/>
      <c r="E17" s="14"/>
      <c r="F17" s="14"/>
      <c r="G17" s="16">
        <f>E17/(12*$H$9)</f>
        <v>0</v>
      </c>
      <c r="H17" s="14"/>
    </row>
    <row r="18" spans="1:8" ht="12.75">
      <c r="A18" s="13"/>
      <c r="B18" s="13"/>
      <c r="C18" s="14"/>
      <c r="D18" s="14"/>
      <c r="E18" s="14"/>
      <c r="F18" s="14"/>
      <c r="G18" s="16">
        <f>E18/(12*$H$9)</f>
        <v>0</v>
      </c>
      <c r="H18" s="14"/>
    </row>
    <row r="19" spans="1:8" ht="14.25" customHeight="1">
      <c r="A19" s="13" t="s">
        <v>24</v>
      </c>
      <c r="B19" s="13"/>
      <c r="C19" s="14"/>
      <c r="D19" s="14"/>
      <c r="E19" s="14"/>
      <c r="F19" s="14"/>
      <c r="G19" s="16">
        <f>E19/(12*$H$9)</f>
        <v>0</v>
      </c>
      <c r="H19" s="14"/>
    </row>
    <row r="20" spans="1:8" ht="12.75">
      <c r="A20" s="13"/>
      <c r="B20" s="13"/>
      <c r="C20" s="14"/>
      <c r="D20" s="14"/>
      <c r="E20" s="14"/>
      <c r="F20" s="14"/>
      <c r="G20" s="16">
        <f>E20/(12*$H$9)</f>
        <v>0</v>
      </c>
      <c r="H20" s="14"/>
    </row>
    <row r="21" spans="1:8" ht="14.25" customHeight="1">
      <c r="A21" s="13" t="s">
        <v>25</v>
      </c>
      <c r="B21" s="13"/>
      <c r="C21" s="14"/>
      <c r="D21" s="14"/>
      <c r="E21" s="14"/>
      <c r="F21" s="14"/>
      <c r="G21" s="16">
        <f>E21/(12*$H$9)</f>
        <v>0</v>
      </c>
      <c r="H21" s="14"/>
    </row>
    <row r="22" spans="1:8" ht="12.75">
      <c r="A22" s="13"/>
      <c r="B22" s="13"/>
      <c r="C22" s="14"/>
      <c r="D22" s="14"/>
      <c r="E22" s="14"/>
      <c r="F22" s="14"/>
      <c r="G22" s="16">
        <f>E22/(12*$H$9)</f>
        <v>0</v>
      </c>
      <c r="H22" s="14"/>
    </row>
    <row r="23" spans="1:8" ht="15" customHeight="1">
      <c r="A23" s="13" t="s">
        <v>26</v>
      </c>
      <c r="B23" s="13"/>
      <c r="C23" s="14"/>
      <c r="D23" s="14"/>
      <c r="E23" s="14"/>
      <c r="F23" s="14"/>
      <c r="G23" s="16">
        <f>E23/(12*$H$9)</f>
        <v>0</v>
      </c>
      <c r="H23" s="14"/>
    </row>
    <row r="24" spans="1:8" ht="12.75">
      <c r="A24" s="13">
        <v>1</v>
      </c>
      <c r="B24" s="17" t="s">
        <v>27</v>
      </c>
      <c r="C24" s="18" t="s">
        <v>28</v>
      </c>
      <c r="D24" s="14">
        <v>65</v>
      </c>
      <c r="E24" s="14">
        <f>D24*1500</f>
        <v>97500</v>
      </c>
      <c r="F24" s="14">
        <v>97500</v>
      </c>
      <c r="G24" s="16">
        <f>E24/(12*$H$9)</f>
        <v>2.4632408670607853</v>
      </c>
      <c r="H24" s="14" t="s">
        <v>29</v>
      </c>
    </row>
    <row r="25" spans="1:8" ht="34.5" customHeight="1">
      <c r="A25" s="13">
        <v>2</v>
      </c>
      <c r="B25" s="17" t="s">
        <v>30</v>
      </c>
      <c r="C25" s="18" t="s">
        <v>31</v>
      </c>
      <c r="D25" s="14">
        <v>1</v>
      </c>
      <c r="E25" s="14">
        <v>12000</v>
      </c>
      <c r="F25" s="14">
        <v>12000</v>
      </c>
      <c r="G25" s="16">
        <f>E25/(12*$H$9)</f>
        <v>0.3031681067151736</v>
      </c>
      <c r="H25" s="14" t="s">
        <v>21</v>
      </c>
    </row>
    <row r="26" spans="1:8" ht="14.25" customHeight="1">
      <c r="A26" s="13" t="s">
        <v>32</v>
      </c>
      <c r="B26" s="13"/>
      <c r="C26" s="14"/>
      <c r="D26" s="14"/>
      <c r="E26" s="14"/>
      <c r="F26" s="14"/>
      <c r="G26" s="16">
        <f>E26/(12*$H$9)</f>
        <v>0</v>
      </c>
      <c r="H26" s="14"/>
    </row>
    <row r="27" spans="1:8" ht="12.75">
      <c r="A27" s="13"/>
      <c r="B27" s="17"/>
      <c r="C27" s="18"/>
      <c r="D27" s="14"/>
      <c r="E27" s="14"/>
      <c r="F27" s="14"/>
      <c r="G27" s="16">
        <f>E27/(12*$H$9)</f>
        <v>0</v>
      </c>
      <c r="H27" s="14"/>
    </row>
    <row r="28" spans="1:8" ht="30" customHeight="1">
      <c r="A28" s="13">
        <v>1</v>
      </c>
      <c r="B28" s="17" t="s">
        <v>33</v>
      </c>
      <c r="C28" s="18" t="s">
        <v>28</v>
      </c>
      <c r="D28" s="14">
        <v>50</v>
      </c>
      <c r="E28" s="14">
        <f>D28*200</f>
        <v>10000</v>
      </c>
      <c r="F28" s="14">
        <v>0</v>
      </c>
      <c r="G28" s="16">
        <f>F28/(12*$H$9)</f>
        <v>0</v>
      </c>
      <c r="H28" s="14" t="s">
        <v>34</v>
      </c>
    </row>
    <row r="29" spans="1:8" ht="15" customHeight="1">
      <c r="A29" s="13" t="s">
        <v>35</v>
      </c>
      <c r="B29" s="13"/>
      <c r="C29" s="14"/>
      <c r="D29" s="14"/>
      <c r="E29" s="14"/>
      <c r="F29" s="14"/>
      <c r="G29" s="16">
        <f>E29/(12*$H$9)</f>
        <v>0</v>
      </c>
      <c r="H29" s="14"/>
    </row>
    <row r="30" spans="1:8" ht="33" customHeight="1">
      <c r="A30" s="13">
        <v>1</v>
      </c>
      <c r="B30" s="17" t="s">
        <v>36</v>
      </c>
      <c r="C30" s="14" t="s">
        <v>28</v>
      </c>
      <c r="D30" s="14">
        <v>35</v>
      </c>
      <c r="E30" s="15">
        <f>D30*2300</f>
        <v>80500</v>
      </c>
      <c r="F30" s="15">
        <v>80500</v>
      </c>
      <c r="G30" s="16">
        <f>E30/(12*$H$9)</f>
        <v>2.033752715880956</v>
      </c>
      <c r="H30" s="14" t="s">
        <v>29</v>
      </c>
    </row>
    <row r="31" spans="1:8" ht="25.5" customHeight="1">
      <c r="A31" s="13">
        <v>2</v>
      </c>
      <c r="B31" s="13" t="s">
        <v>37</v>
      </c>
      <c r="C31" s="14" t="s">
        <v>38</v>
      </c>
      <c r="D31" s="14">
        <v>5</v>
      </c>
      <c r="E31" s="15">
        <v>9000</v>
      </c>
      <c r="F31" s="15">
        <v>9000</v>
      </c>
      <c r="G31" s="16">
        <f>E31/(12*$H$9)</f>
        <v>0.22737608003638018</v>
      </c>
      <c r="H31" s="14" t="s">
        <v>29</v>
      </c>
    </row>
    <row r="32" spans="1:8" ht="12.75">
      <c r="A32" s="13">
        <v>3</v>
      </c>
      <c r="B32" s="13" t="s">
        <v>39</v>
      </c>
      <c r="C32" s="14" t="s">
        <v>31</v>
      </c>
      <c r="D32" s="14">
        <v>1</v>
      </c>
      <c r="E32" s="15">
        <v>10000</v>
      </c>
      <c r="F32" s="15">
        <v>10000</v>
      </c>
      <c r="G32" s="16">
        <f>E32/(12*$H$9)</f>
        <v>0.2526400889293113</v>
      </c>
      <c r="H32" s="14" t="s">
        <v>40</v>
      </c>
    </row>
    <row r="33" spans="1:8" ht="14.25" customHeight="1">
      <c r="A33" s="13" t="s">
        <v>41</v>
      </c>
      <c r="B33" s="13"/>
      <c r="C33" s="14"/>
      <c r="D33" s="14"/>
      <c r="E33" s="14"/>
      <c r="F33" s="14"/>
      <c r="G33" s="16">
        <f>E33/(12*$H$9)</f>
        <v>0</v>
      </c>
      <c r="H33" s="14"/>
    </row>
    <row r="34" spans="1:8" ht="12.75">
      <c r="A34" s="13"/>
      <c r="B34" s="13"/>
      <c r="C34" s="14"/>
      <c r="D34" s="14"/>
      <c r="E34" s="14"/>
      <c r="F34" s="14"/>
      <c r="G34" s="16">
        <f>E34/(12*$H$9)</f>
        <v>0</v>
      </c>
      <c r="H34" s="14"/>
    </row>
    <row r="35" spans="1:8" ht="14.25" customHeight="1">
      <c r="A35" s="13" t="s">
        <v>42</v>
      </c>
      <c r="B35" s="13"/>
      <c r="C35" s="14"/>
      <c r="D35" s="14"/>
      <c r="E35" s="14"/>
      <c r="F35" s="14"/>
      <c r="G35" s="16">
        <f>E35/(12*$H$9)</f>
        <v>0</v>
      </c>
      <c r="H35" s="14"/>
    </row>
    <row r="36" spans="1:8" ht="71.25" customHeight="1">
      <c r="A36" s="19">
        <v>1</v>
      </c>
      <c r="B36" s="13" t="s">
        <v>43</v>
      </c>
      <c r="C36" s="14" t="s">
        <v>28</v>
      </c>
      <c r="D36" s="14">
        <v>350</v>
      </c>
      <c r="E36" s="15">
        <f>D36*800</f>
        <v>280000</v>
      </c>
      <c r="F36" s="15">
        <v>0</v>
      </c>
      <c r="G36" s="16">
        <f>F36/(12*$H$9)</f>
        <v>0</v>
      </c>
      <c r="H36" s="14" t="s">
        <v>40</v>
      </c>
    </row>
    <row r="37" spans="1:8" ht="14.25" customHeight="1">
      <c r="A37" s="13" t="s">
        <v>44</v>
      </c>
      <c r="B37" s="13"/>
      <c r="C37" s="14"/>
      <c r="D37" s="14"/>
      <c r="E37" s="14"/>
      <c r="F37" s="14"/>
      <c r="G37" s="16">
        <f>E37/(12*$H$9)</f>
        <v>0</v>
      </c>
      <c r="H37" s="14"/>
    </row>
    <row r="38" spans="1:8" ht="14.25" customHeight="1">
      <c r="A38" s="13"/>
      <c r="B38" s="13"/>
      <c r="C38" s="14"/>
      <c r="D38" s="14"/>
      <c r="E38" s="14"/>
      <c r="F38" s="14"/>
      <c r="G38" s="16">
        <f>E38/(12*$H$9)</f>
        <v>0</v>
      </c>
      <c r="H38" s="14"/>
    </row>
    <row r="39" spans="1:8" ht="14.25" customHeight="1">
      <c r="A39" s="13" t="s">
        <v>45</v>
      </c>
      <c r="B39" s="13"/>
      <c r="C39" s="14"/>
      <c r="D39" s="14"/>
      <c r="E39" s="14"/>
      <c r="F39" s="14"/>
      <c r="G39" s="16">
        <f>E39/(12*$H$9)</f>
        <v>0</v>
      </c>
      <c r="H39" s="14"/>
    </row>
    <row r="40" spans="1:8" ht="12.75">
      <c r="A40" s="13">
        <v>1</v>
      </c>
      <c r="B40" s="17" t="s">
        <v>46</v>
      </c>
      <c r="C40" s="18" t="s">
        <v>28</v>
      </c>
      <c r="D40" s="14">
        <v>50</v>
      </c>
      <c r="E40" s="14">
        <f>D40*6700</f>
        <v>335000</v>
      </c>
      <c r="F40" s="14">
        <v>0</v>
      </c>
      <c r="G40" s="16">
        <f>F40/(12*$H$9)</f>
        <v>0</v>
      </c>
      <c r="H40" s="14" t="s">
        <v>29</v>
      </c>
    </row>
    <row r="41" spans="1:8" ht="27" customHeight="1">
      <c r="A41" s="13">
        <v>2</v>
      </c>
      <c r="B41" s="17" t="s">
        <v>47</v>
      </c>
      <c r="C41" s="14" t="s">
        <v>31</v>
      </c>
      <c r="D41" s="14">
        <v>1</v>
      </c>
      <c r="E41" s="14">
        <v>25000</v>
      </c>
      <c r="F41" s="14">
        <v>0</v>
      </c>
      <c r="G41" s="16">
        <f>F41/(12*$H$9)</f>
        <v>0</v>
      </c>
      <c r="H41" s="14" t="s">
        <v>48</v>
      </c>
    </row>
    <row r="42" spans="1:8" ht="18.75" customHeight="1">
      <c r="A42" s="13" t="s">
        <v>49</v>
      </c>
      <c r="B42" s="13"/>
      <c r="C42" s="14"/>
      <c r="D42" s="14"/>
      <c r="E42" s="14"/>
      <c r="F42" s="14"/>
      <c r="G42" s="16">
        <f>E42/(12*$H$9)</f>
        <v>0</v>
      </c>
      <c r="H42" s="14"/>
    </row>
    <row r="43" spans="1:8" ht="12.75">
      <c r="A43" s="13"/>
      <c r="B43" s="13"/>
      <c r="C43" s="14"/>
      <c r="D43" s="14"/>
      <c r="E43" s="14"/>
      <c r="F43" s="14"/>
      <c r="G43" s="16">
        <f>E43/(12*$H$9)</f>
        <v>0</v>
      </c>
      <c r="H43" s="14"/>
    </row>
    <row r="44" spans="1:8" ht="28.5" customHeight="1">
      <c r="A44" s="20" t="s">
        <v>50</v>
      </c>
      <c r="B44" s="20"/>
      <c r="C44" s="21"/>
      <c r="D44" s="21"/>
      <c r="E44" s="21"/>
      <c r="F44" s="21"/>
      <c r="G44" s="16">
        <f>E44/(12*$H$9)</f>
        <v>0</v>
      </c>
      <c r="H44" s="21"/>
    </row>
    <row r="45" spans="1:8" ht="12.75">
      <c r="A45" s="22">
        <v>1</v>
      </c>
      <c r="B45" s="20" t="s">
        <v>51</v>
      </c>
      <c r="C45" s="21" t="s">
        <v>31</v>
      </c>
      <c r="D45" s="21">
        <f>D9*3</f>
        <v>87</v>
      </c>
      <c r="E45" s="21">
        <f>D45*150</f>
        <v>13050</v>
      </c>
      <c r="F45" s="21">
        <v>13050</v>
      </c>
      <c r="G45" s="16">
        <f>E45/(12*$H$9)</f>
        <v>0.32969531605275126</v>
      </c>
      <c r="H45" s="14" t="s">
        <v>40</v>
      </c>
    </row>
    <row r="46" spans="1:8" ht="12.75">
      <c r="A46" s="20"/>
      <c r="B46" s="20"/>
      <c r="C46" s="21"/>
      <c r="D46" s="21"/>
      <c r="E46" s="21"/>
      <c r="F46" s="21"/>
      <c r="G46" s="16"/>
      <c r="H46" s="21"/>
    </row>
    <row r="47" spans="1:8" ht="40.5" customHeight="1">
      <c r="A47" s="20" t="s">
        <v>52</v>
      </c>
      <c r="B47" s="20"/>
      <c r="C47" s="21"/>
      <c r="D47" s="21"/>
      <c r="E47" s="21"/>
      <c r="F47" s="21"/>
      <c r="G47" s="16">
        <f>E47/(12*$H$9)</f>
        <v>0</v>
      </c>
      <c r="H47" s="21"/>
    </row>
    <row r="48" spans="1:8" ht="56.25" customHeight="1">
      <c r="A48" s="22">
        <v>1</v>
      </c>
      <c r="B48" s="22" t="s">
        <v>53</v>
      </c>
      <c r="C48" s="21" t="s">
        <v>54</v>
      </c>
      <c r="D48" s="21">
        <v>35</v>
      </c>
      <c r="E48" s="21"/>
      <c r="F48" s="21"/>
      <c r="G48" s="16">
        <f>E48/(12*$H$9)</f>
        <v>0</v>
      </c>
      <c r="H48" s="21" t="s">
        <v>55</v>
      </c>
    </row>
    <row r="49" spans="1:8" ht="30" customHeight="1">
      <c r="A49" s="20" t="s">
        <v>56</v>
      </c>
      <c r="B49" s="20"/>
      <c r="C49" s="21"/>
      <c r="D49" s="21"/>
      <c r="E49" s="21"/>
      <c r="F49" s="21"/>
      <c r="G49" s="16">
        <f>E49/(12*$H$9)</f>
        <v>0</v>
      </c>
      <c r="H49" s="21"/>
    </row>
    <row r="50" spans="1:8" ht="50.25" customHeight="1">
      <c r="A50" s="22">
        <v>1</v>
      </c>
      <c r="B50" s="20" t="s">
        <v>57</v>
      </c>
      <c r="C50" s="21" t="s">
        <v>31</v>
      </c>
      <c r="D50" s="21">
        <v>1</v>
      </c>
      <c r="E50" s="21">
        <v>40000</v>
      </c>
      <c r="F50" s="21">
        <v>40000</v>
      </c>
      <c r="G50" s="16">
        <f>E50/(12*$H$9)</f>
        <v>1.0105603557172451</v>
      </c>
      <c r="H50" s="21" t="s">
        <v>58</v>
      </c>
    </row>
    <row r="51" spans="1:8" ht="31.5" customHeight="1">
      <c r="A51" s="22">
        <v>2</v>
      </c>
      <c r="B51" s="20" t="s">
        <v>59</v>
      </c>
      <c r="C51" s="21" t="s">
        <v>31</v>
      </c>
      <c r="D51" s="21">
        <v>1</v>
      </c>
      <c r="E51" s="21">
        <v>125000</v>
      </c>
      <c r="F51" s="21">
        <v>0</v>
      </c>
      <c r="G51" s="16">
        <f>F51/(12*$H$9)</f>
        <v>0</v>
      </c>
      <c r="H51" s="21" t="s">
        <v>21</v>
      </c>
    </row>
    <row r="52" spans="1:8" ht="42" customHeight="1">
      <c r="A52" s="22">
        <v>3</v>
      </c>
      <c r="B52" s="22" t="s">
        <v>60</v>
      </c>
      <c r="C52" s="22" t="s">
        <v>54</v>
      </c>
      <c r="D52" s="21">
        <v>40</v>
      </c>
      <c r="E52" s="21">
        <f>D52*2000</f>
        <v>80000</v>
      </c>
      <c r="F52" s="21">
        <v>80000</v>
      </c>
      <c r="G52" s="23">
        <f>E52/(12*$H$9)</f>
        <v>2.0211207114344902</v>
      </c>
      <c r="H52" s="21" t="s">
        <v>21</v>
      </c>
    </row>
    <row r="53" spans="1:8" ht="56.25" customHeight="1">
      <c r="A53" s="22">
        <v>4</v>
      </c>
      <c r="B53" s="22" t="s">
        <v>61</v>
      </c>
      <c r="C53" s="22" t="s">
        <v>54</v>
      </c>
      <c r="D53" s="21">
        <v>82</v>
      </c>
      <c r="E53" s="21">
        <f>D53*2200</f>
        <v>180400</v>
      </c>
      <c r="F53" s="21">
        <v>180400</v>
      </c>
      <c r="G53" s="23">
        <f>E53/(12*$H$9)</f>
        <v>4.557627204284776</v>
      </c>
      <c r="H53" s="21" t="s">
        <v>48</v>
      </c>
    </row>
    <row r="54" spans="1:8" ht="45" customHeight="1">
      <c r="A54" s="22">
        <v>5</v>
      </c>
      <c r="B54" s="22" t="s">
        <v>62</v>
      </c>
      <c r="C54" s="22" t="s">
        <v>54</v>
      </c>
      <c r="D54" s="21">
        <v>58</v>
      </c>
      <c r="E54" s="21">
        <f>D54*2200</f>
        <v>127600</v>
      </c>
      <c r="F54" s="21">
        <v>0</v>
      </c>
      <c r="G54" s="23">
        <f>F54/(12*$H$9)</f>
        <v>0</v>
      </c>
      <c r="H54" s="21" t="s">
        <v>48</v>
      </c>
    </row>
    <row r="55" spans="1:8" ht="31.5" customHeight="1">
      <c r="A55" s="22">
        <v>6</v>
      </c>
      <c r="B55" s="22" t="s">
        <v>63</v>
      </c>
      <c r="C55" s="22" t="s">
        <v>54</v>
      </c>
      <c r="D55" s="21">
        <v>348</v>
      </c>
      <c r="E55" s="21">
        <f>D55*2000</f>
        <v>696000</v>
      </c>
      <c r="F55" s="21">
        <v>0</v>
      </c>
      <c r="G55" s="23">
        <f>F55/(12*$H$9)</f>
        <v>0</v>
      </c>
      <c r="H55" s="21" t="s">
        <v>48</v>
      </c>
    </row>
    <row r="56" spans="1:8" ht="31.5" customHeight="1">
      <c r="A56" s="22">
        <v>7</v>
      </c>
      <c r="B56" s="22" t="s">
        <v>64</v>
      </c>
      <c r="C56" s="22" t="s">
        <v>31</v>
      </c>
      <c r="D56" s="21">
        <v>15</v>
      </c>
      <c r="E56" s="21">
        <f>D56*1500</f>
        <v>22500</v>
      </c>
      <c r="F56" s="21">
        <v>0</v>
      </c>
      <c r="G56" s="23">
        <f>F56/(12*$H$9)</f>
        <v>0</v>
      </c>
      <c r="H56" s="21" t="s">
        <v>48</v>
      </c>
    </row>
    <row r="57" spans="1:8" ht="27.75" customHeight="1">
      <c r="A57" s="22">
        <v>8</v>
      </c>
      <c r="B57" s="22" t="s">
        <v>65</v>
      </c>
      <c r="C57" s="22" t="s">
        <v>54</v>
      </c>
      <c r="D57" s="21">
        <v>60</v>
      </c>
      <c r="E57" s="21">
        <f>D57*1500</f>
        <v>90000</v>
      </c>
      <c r="F57" s="21">
        <v>0</v>
      </c>
      <c r="G57" s="23">
        <f>F57/(12*$H$9)</f>
        <v>0</v>
      </c>
      <c r="H57" s="21" t="s">
        <v>21</v>
      </c>
    </row>
    <row r="58" spans="1:8" ht="45" customHeight="1">
      <c r="A58" s="22">
        <v>9</v>
      </c>
      <c r="B58" s="22" t="s">
        <v>66</v>
      </c>
      <c r="C58" s="22" t="s">
        <v>31</v>
      </c>
      <c r="D58" s="21">
        <v>174</v>
      </c>
      <c r="E58" s="21">
        <f>D58*460</f>
        <v>80040</v>
      </c>
      <c r="F58" s="21">
        <v>0</v>
      </c>
      <c r="G58" s="23">
        <f>F58/(12*$H$9)</f>
        <v>0</v>
      </c>
      <c r="H58" s="21" t="s">
        <v>48</v>
      </c>
    </row>
    <row r="59" spans="1:8" ht="53.25" customHeight="1">
      <c r="A59" s="22">
        <v>10</v>
      </c>
      <c r="B59" s="20" t="s">
        <v>67</v>
      </c>
      <c r="C59" s="21" t="s">
        <v>31</v>
      </c>
      <c r="D59" s="21">
        <v>1</v>
      </c>
      <c r="E59" s="21">
        <f>D59*420000</f>
        <v>420000</v>
      </c>
      <c r="F59" s="21">
        <v>0</v>
      </c>
      <c r="G59" s="23">
        <f>F59/(12*$H$9)</f>
        <v>0</v>
      </c>
      <c r="H59" s="21" t="s">
        <v>48</v>
      </c>
    </row>
    <row r="60" spans="1:8" ht="29.25" customHeight="1">
      <c r="A60" s="20" t="s">
        <v>68</v>
      </c>
      <c r="B60" s="20"/>
      <c r="C60" s="21"/>
      <c r="D60" s="21"/>
      <c r="E60" s="21"/>
      <c r="F60" s="21"/>
      <c r="G60" s="23"/>
      <c r="H60" s="21"/>
    </row>
    <row r="61" spans="1:8" ht="67.5" customHeight="1">
      <c r="A61" s="22">
        <v>1</v>
      </c>
      <c r="B61" s="20" t="s">
        <v>69</v>
      </c>
      <c r="C61" s="21" t="s">
        <v>31</v>
      </c>
      <c r="D61" s="21">
        <v>1</v>
      </c>
      <c r="E61" s="21">
        <f>D61*470000</f>
        <v>470000</v>
      </c>
      <c r="F61" s="21">
        <v>0</v>
      </c>
      <c r="G61" s="23">
        <f>F61/(12*$H$9)</f>
        <v>0</v>
      </c>
      <c r="H61" s="21" t="s">
        <v>48</v>
      </c>
    </row>
    <row r="62" spans="1:8" ht="27.75" customHeight="1">
      <c r="A62" s="22">
        <v>2</v>
      </c>
      <c r="B62" s="22" t="s">
        <v>70</v>
      </c>
      <c r="C62" s="21" t="s">
        <v>31</v>
      </c>
      <c r="D62" s="21">
        <v>1</v>
      </c>
      <c r="E62" s="21">
        <f>D62*14500</f>
        <v>14500</v>
      </c>
      <c r="F62" s="21">
        <v>14500</v>
      </c>
      <c r="G62" s="16">
        <f>E62/(12*$H$9)</f>
        <v>0.3663281289475014</v>
      </c>
      <c r="H62" s="21" t="s">
        <v>48</v>
      </c>
    </row>
    <row r="63" spans="1:8" ht="52.5" customHeight="1">
      <c r="A63" s="20" t="s">
        <v>71</v>
      </c>
      <c r="B63" s="20"/>
      <c r="C63" s="21"/>
      <c r="D63" s="21"/>
      <c r="E63" s="21"/>
      <c r="F63" s="21"/>
      <c r="G63" s="23"/>
      <c r="H63" s="21"/>
    </row>
    <row r="64" spans="1:8" ht="42.75" customHeight="1">
      <c r="A64" s="20">
        <v>1</v>
      </c>
      <c r="B64" s="22" t="s">
        <v>72</v>
      </c>
      <c r="C64" s="21" t="s">
        <v>31</v>
      </c>
      <c r="D64" s="21">
        <v>1</v>
      </c>
      <c r="E64" s="21">
        <f>D64*5000</f>
        <v>5000</v>
      </c>
      <c r="F64" s="21">
        <v>5000</v>
      </c>
      <c r="G64" s="23">
        <f>E64/(12*$H$9)</f>
        <v>0.12632004446465564</v>
      </c>
      <c r="H64" s="21" t="s">
        <v>21</v>
      </c>
    </row>
    <row r="65" spans="1:8" ht="47.25" customHeight="1">
      <c r="A65" s="20">
        <v>2</v>
      </c>
      <c r="B65" s="20" t="s">
        <v>73</v>
      </c>
      <c r="C65" s="21" t="s">
        <v>31</v>
      </c>
      <c r="D65" s="21">
        <v>1</v>
      </c>
      <c r="E65" s="21">
        <f>D65*3000</f>
        <v>3000</v>
      </c>
      <c r="F65" s="21">
        <v>3000</v>
      </c>
      <c r="G65" s="16">
        <f>E65/(12*$H$9)</f>
        <v>0.0757920266787934</v>
      </c>
      <c r="H65" s="21" t="s">
        <v>21</v>
      </c>
    </row>
    <row r="66" spans="1:8" ht="38.25" customHeight="1">
      <c r="A66" s="20">
        <v>3</v>
      </c>
      <c r="B66" s="24" t="s">
        <v>74</v>
      </c>
      <c r="C66" s="21" t="s">
        <v>31</v>
      </c>
      <c r="D66" s="21">
        <v>1</v>
      </c>
      <c r="E66" s="21">
        <v>50000</v>
      </c>
      <c r="F66" s="21">
        <v>0</v>
      </c>
      <c r="G66" s="16">
        <f>F66/(12*$H$9)</f>
        <v>0</v>
      </c>
      <c r="H66" s="21" t="s">
        <v>21</v>
      </c>
    </row>
    <row r="67" spans="1:8" ht="37.5" customHeight="1">
      <c r="A67" s="20" t="s">
        <v>75</v>
      </c>
      <c r="B67" s="20"/>
      <c r="C67" s="21"/>
      <c r="D67" s="21"/>
      <c r="E67" s="21"/>
      <c r="F67" s="21"/>
      <c r="G67" s="16"/>
      <c r="H67" s="21"/>
    </row>
    <row r="68" spans="1:8" ht="12.75">
      <c r="A68" s="20"/>
      <c r="B68" s="20"/>
      <c r="C68" s="21"/>
      <c r="D68" s="21"/>
      <c r="E68" s="21"/>
      <c r="F68" s="21"/>
      <c r="G68" s="16">
        <f>E68/(12*$H$9)</f>
        <v>0</v>
      </c>
      <c r="H68" s="21"/>
    </row>
    <row r="69" spans="1:8" ht="24.75" customHeight="1">
      <c r="A69" s="20" t="s">
        <v>76</v>
      </c>
      <c r="B69" s="20"/>
      <c r="C69" s="21"/>
      <c r="D69" s="21"/>
      <c r="E69" s="21"/>
      <c r="F69" s="21"/>
      <c r="G69" s="16"/>
      <c r="H69" s="21"/>
    </row>
    <row r="70" spans="1:8" ht="24.75" customHeight="1">
      <c r="A70" s="20">
        <v>1</v>
      </c>
      <c r="B70" s="25" t="s">
        <v>77</v>
      </c>
      <c r="C70" s="21" t="s">
        <v>31</v>
      </c>
      <c r="D70" s="21">
        <v>1</v>
      </c>
      <c r="E70" s="21">
        <v>25000</v>
      </c>
      <c r="F70" s="21">
        <v>25000</v>
      </c>
      <c r="G70" s="16">
        <f>E70/(12*$H$9)</f>
        <v>0.6316002223232783</v>
      </c>
      <c r="H70" s="21" t="s">
        <v>21</v>
      </c>
    </row>
    <row r="71" spans="1:8" ht="33" customHeight="1">
      <c r="A71" s="20" t="s">
        <v>78</v>
      </c>
      <c r="B71" s="20"/>
      <c r="C71" s="21"/>
      <c r="D71" s="21"/>
      <c r="E71" s="21"/>
      <c r="F71" s="21"/>
      <c r="G71" s="16"/>
      <c r="H71" s="21"/>
    </row>
    <row r="72" spans="1:8" ht="12.75">
      <c r="A72" s="20">
        <v>1</v>
      </c>
      <c r="B72" s="25" t="s">
        <v>79</v>
      </c>
      <c r="C72" s="21" t="s">
        <v>31</v>
      </c>
      <c r="D72" s="21">
        <v>30</v>
      </c>
      <c r="E72" s="21">
        <v>12000</v>
      </c>
      <c r="F72" s="21">
        <v>0</v>
      </c>
      <c r="G72" s="16">
        <f>F72/(12*$H$9)</f>
        <v>0</v>
      </c>
      <c r="H72" s="21" t="s">
        <v>21</v>
      </c>
    </row>
    <row r="73" spans="1:8" ht="33" customHeight="1">
      <c r="A73" s="20" t="s">
        <v>80</v>
      </c>
      <c r="B73" s="20"/>
      <c r="C73" s="21"/>
      <c r="D73" s="21"/>
      <c r="E73" s="21"/>
      <c r="F73" s="21"/>
      <c r="G73" s="16">
        <f>E73/(12*$H$9)</f>
        <v>0</v>
      </c>
      <c r="H73" s="21"/>
    </row>
    <row r="74" spans="1:8" ht="12.75">
      <c r="A74" s="26">
        <v>1</v>
      </c>
      <c r="B74" s="20" t="s">
        <v>81</v>
      </c>
      <c r="C74" s="21" t="s">
        <v>31</v>
      </c>
      <c r="D74" s="21">
        <v>6</v>
      </c>
      <c r="E74" s="21">
        <f>D74*2950</f>
        <v>17700</v>
      </c>
      <c r="F74" s="21">
        <v>17700</v>
      </c>
      <c r="G74" s="16">
        <f>E74/(12*$H$9)</f>
        <v>0.447172957404881</v>
      </c>
      <c r="H74" s="21" t="s">
        <v>21</v>
      </c>
    </row>
    <row r="75" spans="1:8" ht="27.75" customHeight="1">
      <c r="A75" s="26"/>
      <c r="B75" s="20"/>
      <c r="C75" s="21"/>
      <c r="D75" s="21"/>
      <c r="E75" s="12" t="s">
        <v>13</v>
      </c>
      <c r="F75" s="12" t="s">
        <v>14</v>
      </c>
      <c r="G75" s="12" t="s">
        <v>15</v>
      </c>
      <c r="H75" s="12"/>
    </row>
    <row r="76" spans="1:8" ht="12.75">
      <c r="A76" s="27" t="s">
        <v>82</v>
      </c>
      <c r="B76" s="27"/>
      <c r="C76" s="27"/>
      <c r="D76" s="27"/>
      <c r="E76" s="28">
        <f>SUM(E14:E74)</f>
        <v>3388390</v>
      </c>
      <c r="F76" s="28">
        <f>SUM(F12:F74)</f>
        <v>587650</v>
      </c>
      <c r="G76" s="29">
        <f>SUM(G13:G74)</f>
        <v>14.846394825930979</v>
      </c>
      <c r="H76" s="30"/>
    </row>
    <row r="77" spans="1:8" ht="12.75">
      <c r="A77" s="31"/>
      <c r="B77" s="31"/>
      <c r="C77" s="31"/>
      <c r="D77" s="31"/>
      <c r="E77" s="32"/>
      <c r="F77" s="32"/>
      <c r="G77" s="33"/>
      <c r="H77" s="34"/>
    </row>
    <row r="78" spans="1:8" ht="12.75">
      <c r="A78" s="35" t="s">
        <v>83</v>
      </c>
      <c r="B78" s="35"/>
      <c r="C78" s="35"/>
      <c r="D78" s="35"/>
      <c r="E78" s="35"/>
      <c r="F78" s="35"/>
      <c r="G78" s="35"/>
      <c r="H78" s="35"/>
    </row>
  </sheetData>
  <sheetProtection selectLockedCells="1" selectUnlockedCells="1"/>
  <mergeCells count="35">
    <mergeCell ref="A1:H1"/>
    <mergeCell ref="A3:H3"/>
    <mergeCell ref="A4:H4"/>
    <mergeCell ref="A5:H5"/>
    <mergeCell ref="A6:H6"/>
    <mergeCell ref="A7:H7"/>
    <mergeCell ref="A8:H8"/>
    <mergeCell ref="A9:C9"/>
    <mergeCell ref="E9:G9"/>
    <mergeCell ref="A10:H10"/>
    <mergeCell ref="A12:B12"/>
    <mergeCell ref="A13:B13"/>
    <mergeCell ref="A15:B15"/>
    <mergeCell ref="A17:B17"/>
    <mergeCell ref="A19:B19"/>
    <mergeCell ref="A21:B21"/>
    <mergeCell ref="A23:B23"/>
    <mergeCell ref="A26:B26"/>
    <mergeCell ref="A29:B29"/>
    <mergeCell ref="A33:B33"/>
    <mergeCell ref="A35:B35"/>
    <mergeCell ref="A37:B37"/>
    <mergeCell ref="A39:B39"/>
    <mergeCell ref="A42:B42"/>
    <mergeCell ref="A44:B44"/>
    <mergeCell ref="A47:B47"/>
    <mergeCell ref="A49:B49"/>
    <mergeCell ref="A60:B60"/>
    <mergeCell ref="A63:B63"/>
    <mergeCell ref="A67:B67"/>
    <mergeCell ref="A69:B69"/>
    <mergeCell ref="A71:B71"/>
    <mergeCell ref="A73:B73"/>
    <mergeCell ref="A76:D76"/>
    <mergeCell ref="A78:H78"/>
  </mergeCells>
  <printOptions/>
  <pageMargins left="0.7" right="0.7" top="0.5548611111111111" bottom="0.4763888888888888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cp:lastPrinted>2018-04-04T07:02:03Z</cp:lastPrinted>
  <dcterms:modified xsi:type="dcterms:W3CDTF">2018-04-04T07:02:06Z</dcterms:modified>
  <cp:category/>
  <cp:version/>
  <cp:contentType/>
  <cp:contentStatus/>
  <cp:revision>6</cp:revision>
</cp:coreProperties>
</file>