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<sst xmlns="http://schemas.openxmlformats.org/spreadsheetml/2006/main" count="280" uniqueCount="188">
  <si>
    <t xml:space="preserve">ООО "Коммунальная компания "Наш дом" </t>
  </si>
  <si>
    <t xml:space="preserve">Жилой дом по ул. Никитинская, 30 </t>
  </si>
  <si>
    <t>Отчет за 2010год.</t>
  </si>
  <si>
    <t>1. Сведения о доме:</t>
  </si>
  <si>
    <t>кол-во жилых метров</t>
  </si>
  <si>
    <t>кол-во нежилых метров</t>
  </si>
  <si>
    <t>Итого общая площадь</t>
  </si>
  <si>
    <t>2. Ставки коммунальных платежей действовавших в 2010г.</t>
  </si>
  <si>
    <t>с 1.01.10 по 28.02.10 - 2 месяца.</t>
  </si>
  <si>
    <t>с 1.03.10 по 31.12.10г. - 10 месяцев.</t>
  </si>
  <si>
    <t>Таким образом, средняя ставка коммунальных платежей в 2010году составила:</t>
  </si>
  <si>
    <t>Перечень коммунальных услуг</t>
  </si>
  <si>
    <t>Ставка с 1.01.10-28.02.10 г.</t>
  </si>
  <si>
    <t>Ставка с 01.03.10-31.12.10 г.</t>
  </si>
  <si>
    <t>Средняя ставка за 12 мес.</t>
  </si>
  <si>
    <t>Жилые помещения</t>
  </si>
  <si>
    <t xml:space="preserve">Жилые помещения </t>
  </si>
  <si>
    <t xml:space="preserve">Техническое обслуживание </t>
  </si>
  <si>
    <t xml:space="preserve">Вода+канализация </t>
  </si>
  <si>
    <t>Вывоз бытового мусора</t>
  </si>
  <si>
    <t>Вывоз снега и крупногабаритного мусора</t>
  </si>
  <si>
    <t>Обслуживание лифтов</t>
  </si>
  <si>
    <t>Теплоснабжение</t>
  </si>
  <si>
    <t>Электричество в МОП</t>
  </si>
  <si>
    <t>Текущий ремонт</t>
  </si>
  <si>
    <t>Поверка теплосчетчика</t>
  </si>
  <si>
    <t>Содержание ТСЖ</t>
  </si>
  <si>
    <t>Итого</t>
  </si>
  <si>
    <t>кроме того в 2010г. с собственников взимались платежи:</t>
  </si>
  <si>
    <t>за антенну</t>
  </si>
  <si>
    <t>30 руб. за квартиру</t>
  </si>
  <si>
    <t>за домофон</t>
  </si>
  <si>
    <t>35 руб. за квартиру</t>
  </si>
  <si>
    <t>3. Доходы</t>
  </si>
  <si>
    <t>Начислено коммунальных платежей к уплате собственникам дома в 2010г.</t>
  </si>
  <si>
    <t>Оплачено собственниками дома за 2010г.</t>
  </si>
  <si>
    <r>
      <t xml:space="preserve"> </t>
    </r>
    <r>
      <rPr>
        <b/>
        <sz val="12"/>
        <color indexed="8"/>
        <rFont val="Calibri"/>
        <family val="2"/>
      </rPr>
      <t>Должники</t>
    </r>
  </si>
  <si>
    <t>Долги собственников на начало 2010г.</t>
  </si>
  <si>
    <t>Долги собственников на конец 2010г.:</t>
  </si>
  <si>
    <t>в том числе крупные:</t>
  </si>
  <si>
    <t>Биксалиев Р.Ф. кв.29</t>
  </si>
  <si>
    <t>Мельников Ю.В. кв.34</t>
  </si>
  <si>
    <t>Румянцев В.Д. кв.64</t>
  </si>
  <si>
    <t>Макаров С.Ю. кв.139</t>
  </si>
  <si>
    <t>4. Расходы:</t>
  </si>
  <si>
    <r>
      <t xml:space="preserve"> </t>
    </r>
    <r>
      <rPr>
        <b/>
        <u val="single"/>
        <sz val="12"/>
        <color indexed="8"/>
        <rFont val="Calibri"/>
        <family val="2"/>
      </rPr>
      <t>Теплоснабжение 18+19+20+20а сек</t>
    </r>
  </si>
  <si>
    <t>Месяц</t>
  </si>
  <si>
    <t>Счет-фактура/товарная накладная</t>
  </si>
  <si>
    <t>Сумма</t>
  </si>
  <si>
    <t>Январь</t>
  </si>
  <si>
    <t>№29 от 08.02.10</t>
  </si>
  <si>
    <t>Февраль</t>
  </si>
  <si>
    <t>№57 от 12.03.10</t>
  </si>
  <si>
    <t>Март</t>
  </si>
  <si>
    <t>№84 от 09.04.10</t>
  </si>
  <si>
    <t>Апрель</t>
  </si>
  <si>
    <t>№110 от 12.05.10</t>
  </si>
  <si>
    <t>Май</t>
  </si>
  <si>
    <t>№135 от 04.06.10</t>
  </si>
  <si>
    <t>Июнь</t>
  </si>
  <si>
    <t>№251 от 13.07.10</t>
  </si>
  <si>
    <t>Июль</t>
  </si>
  <si>
    <t>№144 от 31.07.10</t>
  </si>
  <si>
    <t>Август</t>
  </si>
  <si>
    <t>№147 от 15.09.10</t>
  </si>
  <si>
    <t>Сентябрь</t>
  </si>
  <si>
    <t>№150 от 30.09.10</t>
  </si>
  <si>
    <t>Октябрь</t>
  </si>
  <si>
    <t>№153 от 31.10.10</t>
  </si>
  <si>
    <t>Ноябрь</t>
  </si>
  <si>
    <t>№157 от 30.11.10</t>
  </si>
  <si>
    <t>Декабрь</t>
  </si>
  <si>
    <t>№161 от 30.12.10</t>
  </si>
  <si>
    <t>итого</t>
  </si>
  <si>
    <t>итого с 1% (*)</t>
  </si>
  <si>
    <t>Вода+канализация 18+19+20+20а сек</t>
  </si>
  <si>
    <t>№32/5842 от 28.01.10г.</t>
  </si>
  <si>
    <t>№32/10790 от 25.01.10г.</t>
  </si>
  <si>
    <t>№32/20294 от 31.03.10г.</t>
  </si>
  <si>
    <t>№32/27339 от 30.04.10г.</t>
  </si>
  <si>
    <t>№32/34074 от 31.05.10г.</t>
  </si>
  <si>
    <t>№32/41324 от 30.06.10</t>
  </si>
  <si>
    <t>№32/47986 от 29.07.10</t>
  </si>
  <si>
    <t>№32/55339 от 31.08.10</t>
  </si>
  <si>
    <t>30.09.10г.</t>
  </si>
  <si>
    <t>31.10.10г.</t>
  </si>
  <si>
    <t>№32/76768 от 30.11.10</t>
  </si>
  <si>
    <t>№3132/83573 от 31.12.10</t>
  </si>
  <si>
    <t>Эл./э в МОП 18+19+20 сек</t>
  </si>
  <si>
    <t>счет-фактура</t>
  </si>
  <si>
    <t>сумма</t>
  </si>
  <si>
    <t>№3,16 от 31.01.10</t>
  </si>
  <si>
    <t>№32,44 от 27.02.10</t>
  </si>
  <si>
    <t>№78 от 31.03.2010</t>
  </si>
  <si>
    <t>№92,93 от 30.04.10</t>
  </si>
  <si>
    <t>№113,124 от 31.05.10</t>
  </si>
  <si>
    <t>14250/175531 от 31.07.10</t>
  </si>
  <si>
    <t>№16798/175531 от 31.08.10</t>
  </si>
  <si>
    <t>19184/175531 от 30.09.10</t>
  </si>
  <si>
    <t>21661/175531 от 31.10.10</t>
  </si>
  <si>
    <t>24618/175531 от 30.11.10</t>
  </si>
  <si>
    <t>27092/175531 от 31.12.10</t>
  </si>
  <si>
    <t xml:space="preserve">                                                                   </t>
  </si>
  <si>
    <t>Итого с 1%:</t>
  </si>
  <si>
    <t>Вывоз ТБО 18+19+20+20а сек</t>
  </si>
  <si>
    <t>№6219 от 31.01.10г.</t>
  </si>
  <si>
    <t>№9451 от 28.02.10г.</t>
  </si>
  <si>
    <t>№12865 от 31.03.10г.</t>
  </si>
  <si>
    <t>№18754 от 30.04.10г.</t>
  </si>
  <si>
    <t>№22176 от 31.05.10</t>
  </si>
  <si>
    <t>№25588 от 30.06.10</t>
  </si>
  <si>
    <t>№31432 от 31.07.10</t>
  </si>
  <si>
    <t>№1343 от 31.08.10</t>
  </si>
  <si>
    <t>№1407 от 30.09.10</t>
  </si>
  <si>
    <t>№1568 от 31.10.10</t>
  </si>
  <si>
    <t>№1786 от 30.11.10</t>
  </si>
  <si>
    <t xml:space="preserve">Вывоз крупногабаритного мусора и снега </t>
  </si>
  <si>
    <t>№1 от 11.01.10</t>
  </si>
  <si>
    <t>№4 от 18.01.10</t>
  </si>
  <si>
    <t>№29 от 31.01.10</t>
  </si>
  <si>
    <t>№22 от 05.02.10</t>
  </si>
  <si>
    <t>№69 от 17.02.10</t>
  </si>
  <si>
    <t>№92 от 25.02.10</t>
  </si>
  <si>
    <t>№382 от 10.03.10</t>
  </si>
  <si>
    <t>№168 от 15.03.10</t>
  </si>
  <si>
    <t>№6338 от 27.10.10</t>
  </si>
  <si>
    <t xml:space="preserve">Уборка снега погрузчиком во дворе </t>
  </si>
  <si>
    <t>Премия за вывоз снега (Задесенец)</t>
  </si>
  <si>
    <t>Обслуживание лифта 18+19</t>
  </si>
  <si>
    <t>№40 от 31.01.10г.</t>
  </si>
  <si>
    <t xml:space="preserve">№100 от 28.02.10г. </t>
  </si>
  <si>
    <t>№124 от 31.03.10г.</t>
  </si>
  <si>
    <t>31.03.10г. (освид. Лифтов)</t>
  </si>
  <si>
    <t>№184 от 30.04.10г.</t>
  </si>
  <si>
    <t>№248 от 31.05.10г.</t>
  </si>
  <si>
    <t>№310 от 30.06.10</t>
  </si>
  <si>
    <t>№428 от 31.07.10</t>
  </si>
  <si>
    <t>№440 от 31.08.10</t>
  </si>
  <si>
    <t>№552 от 30.09.10</t>
  </si>
  <si>
    <t>№570 от 31.10.10</t>
  </si>
  <si>
    <t>№3183 от 30.11.10 (страх-ние лифтов)</t>
  </si>
  <si>
    <t>№691 от 30.11.10</t>
  </si>
  <si>
    <t>№761 от 31.12.10</t>
  </si>
  <si>
    <t>Текущий ремонт 18+19</t>
  </si>
  <si>
    <t xml:space="preserve">Герметизация межтемпературных швов </t>
  </si>
  <si>
    <t>Замена насосной станции</t>
  </si>
  <si>
    <t>Промывка теплообменников</t>
  </si>
  <si>
    <t>Ремонт водомерного узла</t>
  </si>
  <si>
    <t>Закольцовка ГВС</t>
  </si>
  <si>
    <t>Монтаж регулятора  отопления и ХВС</t>
  </si>
  <si>
    <t>Поверка  счетчиков 18+19+20+20а</t>
  </si>
  <si>
    <t>№144 от 08.02.10</t>
  </si>
  <si>
    <t>№104 от 08.04.10 (повторных допуск уутэ)</t>
  </si>
  <si>
    <t>поверка и тестирование тепловычислителя</t>
  </si>
  <si>
    <t>Итого расходов:</t>
  </si>
  <si>
    <r>
      <t>(*)</t>
    </r>
    <r>
      <rPr>
        <sz val="11"/>
        <color indexed="8"/>
        <rFont val="Calibri"/>
        <family val="2"/>
      </rPr>
      <t>Согласно Постановления президиума Высшего Арбитражного суда РФ №12611/07 от 01.04.08г.</t>
    </r>
  </si>
  <si>
    <t xml:space="preserve">и разъяснений Минфина РФ №03-11-04/2/90 от 06.06.08г. все поступления от предоставленных </t>
  </si>
  <si>
    <t xml:space="preserve">коммунальных услуг собственникам, которые ТСЖ (управляющие компании) сами не производят, </t>
  </si>
  <si>
    <t>а покупают у специализированных организаций (например: поставка тепла, воды, э/э, вывоз ТБО</t>
  </si>
  <si>
    <t xml:space="preserve">и т.д.) все равно являются доходом ТСЖ (управл. компании) и как выручка подлежат налогообложению; </t>
  </si>
  <si>
    <t xml:space="preserve">в нашем случае - минимальным налогом в размере 1%. Таким образом, стоимость коммунальных услуг, </t>
  </si>
  <si>
    <t xml:space="preserve">приобретенных у специализированных организаций, увеличивается на 1%. При перерасчете сумма </t>
  </si>
  <si>
    <t xml:space="preserve">расходов по статьям затрат сразу указана увеличенной на 1%, который управляющая компания </t>
  </si>
  <si>
    <t>перечисляет в виде минимального налога в бюджет.</t>
  </si>
  <si>
    <t xml:space="preserve">Перерасчет за 2010год. </t>
  </si>
  <si>
    <t>Статьи затрат</t>
  </si>
  <si>
    <t>Стоимость фактических расходов в 2010г.</t>
  </si>
  <si>
    <t>метры</t>
  </si>
  <si>
    <t>ставка-факт.</t>
  </si>
  <si>
    <t>ставка-план</t>
  </si>
  <si>
    <t>пересчет с 1 кв. м. в мес.</t>
  </si>
  <si>
    <t>Вода+канализация</t>
  </si>
  <si>
    <t>Вывоз ТБО</t>
  </si>
  <si>
    <t>Обслуживание лифта</t>
  </si>
  <si>
    <t xml:space="preserve">Эл/э в МОП </t>
  </si>
  <si>
    <t xml:space="preserve">Текущий ремонт </t>
  </si>
  <si>
    <t>Поверка счетчиков</t>
  </si>
  <si>
    <t>к возврату с 1 метра за год (без счетчиков воды)</t>
  </si>
  <si>
    <t>к возврату с 1 метра за год (имеющим счетчики воды)</t>
  </si>
  <si>
    <t>(*) Для расчета ставки вода+канализация взяты кв.метры помещений без счетчиков ХВС и ГВС</t>
  </si>
  <si>
    <t>и без кв.метров помещений, по которым уже произведены перерасчеты.</t>
  </si>
  <si>
    <t>Перерасчет за 2010год. 20 секция</t>
  </si>
  <si>
    <r>
      <t>Теплоснабжение</t>
    </r>
    <r>
      <rPr>
        <sz val="10"/>
        <color indexed="10"/>
        <rFont val="Arial Cyr"/>
        <family val="2"/>
      </rPr>
      <t xml:space="preserve"> </t>
    </r>
  </si>
  <si>
    <t>Вывоз снега</t>
  </si>
  <si>
    <t xml:space="preserve">Эл/э МОП </t>
  </si>
  <si>
    <t>Вывоз строительного мусора за счет ставки</t>
  </si>
  <si>
    <t>Вывоз строительного мусора за счет целевых стредств (перерасход)</t>
  </si>
  <si>
    <t xml:space="preserve">к возврату с 1 метра за год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</si>
</sst>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#,##0&quot;р.&quot;"/>
    <numFmt numFmtId="167" formatCode="#,##0"/>
    <numFmt numFmtId="168" formatCode="DD/MM/YYYY"/>
    <numFmt numFmtId="169" formatCode="#,##0.00"/>
    <numFmt numFmtId="170" formatCode="0"/>
    <numFmt numFmtId="171" formatCode="_-* #,##0.00_р_._-;\-* #,##0.00_р_._-;_-* \-??_р_._-;_-@_-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i/>
      <sz val="11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0"/>
      <name val="Arial Cyr"/>
      <family val="2"/>
    </font>
    <font>
      <sz val="10"/>
      <color indexed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108">
    <xf numFmtId="164" fontId="0" fillId="0" borderId="0" xfId="0" applyAlignment="1">
      <alignment/>
    </xf>
    <xf numFmtId="164" fontId="18" fillId="0" borderId="0" xfId="0" applyFont="1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18" fillId="0" borderId="0" xfId="0" applyFont="1" applyAlignment="1">
      <alignment/>
    </xf>
    <xf numFmtId="164" fontId="9" fillId="0" borderId="0" xfId="0" applyFont="1" applyAlignment="1">
      <alignment/>
    </xf>
    <xf numFmtId="164" fontId="0" fillId="0" borderId="10" xfId="0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12" xfId="0" applyFont="1" applyBorder="1" applyAlignment="1">
      <alignment/>
    </xf>
    <xf numFmtId="164" fontId="0" fillId="0" borderId="13" xfId="0" applyFont="1" applyBorder="1" applyAlignment="1">
      <alignment/>
    </xf>
    <xf numFmtId="164" fontId="9" fillId="0" borderId="14" xfId="0" applyFont="1" applyBorder="1" applyAlignment="1">
      <alignment/>
    </xf>
    <xf numFmtId="164" fontId="9" fillId="0" borderId="15" xfId="0" applyFont="1" applyBorder="1" applyAlignment="1">
      <alignment/>
    </xf>
    <xf numFmtId="164" fontId="9" fillId="0" borderId="0" xfId="0" applyFont="1" applyBorder="1" applyAlignment="1">
      <alignment/>
    </xf>
    <xf numFmtId="164" fontId="20" fillId="0" borderId="0" xfId="0" applyFont="1" applyAlignment="1">
      <alignment/>
    </xf>
    <xf numFmtId="164" fontId="0" fillId="0" borderId="11" xfId="0" applyFont="1" applyBorder="1" applyAlignment="1">
      <alignment horizontal="center" vertical="center" wrapText="1"/>
    </xf>
    <xf numFmtId="164" fontId="0" fillId="0" borderId="11" xfId="0" applyFont="1" applyBorder="1" applyAlignment="1">
      <alignment horizontal="center" vertical="center"/>
    </xf>
    <xf numFmtId="164" fontId="0" fillId="0" borderId="11" xfId="0" applyFont="1" applyBorder="1" applyAlignment="1">
      <alignment horizontal="left" vertical="center" wrapText="1"/>
    </xf>
    <xf numFmtId="165" fontId="0" fillId="0" borderId="11" xfId="0" applyNumberFormat="1" applyBorder="1" applyAlignment="1">
      <alignment horizontal="center"/>
    </xf>
    <xf numFmtId="164" fontId="0" fillId="0" borderId="11" xfId="0" applyFont="1" applyBorder="1" applyAlignment="1">
      <alignment wrapText="1"/>
    </xf>
    <xf numFmtId="165" fontId="0" fillId="0" borderId="11" xfId="0" applyNumberFormat="1" applyBorder="1" applyAlignment="1">
      <alignment horizontal="center" vertical="center"/>
    </xf>
    <xf numFmtId="164" fontId="0" fillId="0" borderId="11" xfId="0" applyFont="1" applyFill="1" applyBorder="1" applyAlignment="1">
      <alignment/>
    </xf>
    <xf numFmtId="164" fontId="0" fillId="0" borderId="11" xfId="0" applyBorder="1" applyAlignment="1">
      <alignment horizontal="center"/>
    </xf>
    <xf numFmtId="164" fontId="0" fillId="0" borderId="13" xfId="0" applyFont="1" applyFill="1" applyBorder="1" applyAlignment="1">
      <alignment/>
    </xf>
    <xf numFmtId="164" fontId="0" fillId="0" borderId="13" xfId="0" applyBorder="1" applyAlignment="1">
      <alignment horizontal="center"/>
    </xf>
    <xf numFmtId="164" fontId="9" fillId="0" borderId="16" xfId="0" applyFont="1" applyFill="1" applyBorder="1" applyAlignment="1">
      <alignment/>
    </xf>
    <xf numFmtId="164" fontId="9" fillId="0" borderId="17" xfId="0" applyFont="1" applyBorder="1" applyAlignment="1">
      <alignment horizontal="center"/>
    </xf>
    <xf numFmtId="165" fontId="9" fillId="0" borderId="15" xfId="0" applyNumberFormat="1" applyFont="1" applyBorder="1" applyAlignment="1">
      <alignment horizontal="center"/>
    </xf>
    <xf numFmtId="164" fontId="9" fillId="0" borderId="0" xfId="0" applyFont="1" applyFill="1" applyBorder="1" applyAlignment="1">
      <alignment/>
    </xf>
    <xf numFmtId="164" fontId="9" fillId="0" borderId="0" xfId="0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6" fontId="9" fillId="0" borderId="11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0" fillId="0" borderId="11" xfId="0" applyNumberFormat="1" applyBorder="1" applyAlignment="1">
      <alignment/>
    </xf>
    <xf numFmtId="164" fontId="0" fillId="0" borderId="0" xfId="0" applyBorder="1" applyAlignment="1">
      <alignment wrapText="1"/>
    </xf>
    <xf numFmtId="166" fontId="0" fillId="0" borderId="0" xfId="0" applyNumberFormat="1" applyBorder="1" applyAlignment="1">
      <alignment/>
    </xf>
    <xf numFmtId="166" fontId="9" fillId="0" borderId="0" xfId="0" applyNumberFormat="1" applyFont="1" applyBorder="1" applyAlignment="1">
      <alignment/>
    </xf>
    <xf numFmtId="164" fontId="22" fillId="0" borderId="11" xfId="0" applyFont="1" applyBorder="1" applyAlignment="1">
      <alignment/>
    </xf>
    <xf numFmtId="164" fontId="24" fillId="0" borderId="11" xfId="0" applyFont="1" applyBorder="1" applyAlignment="1">
      <alignment/>
    </xf>
    <xf numFmtId="164" fontId="9" fillId="0" borderId="11" xfId="0" applyFont="1" applyBorder="1" applyAlignment="1">
      <alignment/>
    </xf>
    <xf numFmtId="164" fontId="9" fillId="0" borderId="11" xfId="0" applyFont="1" applyFill="1" applyBorder="1" applyAlignment="1">
      <alignment/>
    </xf>
    <xf numFmtId="164" fontId="23" fillId="0" borderId="11" xfId="0" applyFont="1" applyBorder="1" applyAlignment="1">
      <alignment/>
    </xf>
    <xf numFmtId="164" fontId="0" fillId="0" borderId="0" xfId="0" applyBorder="1" applyAlignment="1">
      <alignment horizontal="center"/>
    </xf>
    <xf numFmtId="167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4" fontId="25" fillId="0" borderId="11" xfId="0" applyFont="1" applyBorder="1" applyAlignment="1">
      <alignment horizontal="center"/>
    </xf>
    <xf numFmtId="166" fontId="25" fillId="0" borderId="11" xfId="0" applyNumberFormat="1" applyFont="1" applyBorder="1" applyAlignment="1">
      <alignment horizontal="center"/>
    </xf>
    <xf numFmtId="168" fontId="0" fillId="0" borderId="11" xfId="0" applyNumberFormat="1" applyFont="1" applyBorder="1" applyAlignment="1">
      <alignment horizontal="left"/>
    </xf>
    <xf numFmtId="166" fontId="0" fillId="0" borderId="0" xfId="0" applyNumberFormat="1" applyBorder="1" applyAlignment="1">
      <alignment/>
    </xf>
    <xf numFmtId="164" fontId="0" fillId="0" borderId="0" xfId="0" applyAlignment="1">
      <alignment wrapText="1"/>
    </xf>
    <xf numFmtId="164" fontId="20" fillId="0" borderId="11" xfId="0" applyFont="1" applyBorder="1" applyAlignment="1">
      <alignment wrapText="1"/>
    </xf>
    <xf numFmtId="164" fontId="26" fillId="0" borderId="11" xfId="0" applyFont="1" applyBorder="1" applyAlignment="1">
      <alignment/>
    </xf>
    <xf numFmtId="164" fontId="9" fillId="0" borderId="11" xfId="0" applyFont="1" applyBorder="1" applyAlignment="1">
      <alignment wrapText="1"/>
    </xf>
    <xf numFmtId="164" fontId="9" fillId="0" borderId="0" xfId="0" applyFont="1" applyBorder="1" applyAlignment="1">
      <alignment wrapText="1"/>
    </xf>
    <xf numFmtId="166" fontId="24" fillId="0" borderId="11" xfId="0" applyNumberFormat="1" applyFont="1" applyBorder="1" applyAlignment="1">
      <alignment horizontal="center"/>
    </xf>
    <xf numFmtId="164" fontId="0" fillId="0" borderId="11" xfId="0" applyFont="1" applyBorder="1" applyAlignment="1">
      <alignment horizontal="left" wrapText="1"/>
    </xf>
    <xf numFmtId="166" fontId="0" fillId="0" borderId="11" xfId="0" applyNumberFormat="1" applyFont="1" applyBorder="1" applyAlignment="1">
      <alignment/>
    </xf>
    <xf numFmtId="164" fontId="0" fillId="0" borderId="10" xfId="0" applyFont="1" applyBorder="1" applyAlignment="1">
      <alignment horizontal="left" wrapText="1"/>
    </xf>
    <xf numFmtId="164" fontId="0" fillId="0" borderId="18" xfId="0" applyBorder="1" applyAlignment="1">
      <alignment horizontal="left" wrapText="1"/>
    </xf>
    <xf numFmtId="164" fontId="27" fillId="0" borderId="11" xfId="0" applyFont="1" applyBorder="1" applyAlignment="1">
      <alignment/>
    </xf>
    <xf numFmtId="166" fontId="0" fillId="0" borderId="11" xfId="0" applyNumberFormat="1" applyFont="1" applyBorder="1" applyAlignment="1">
      <alignment horizontal="right"/>
    </xf>
    <xf numFmtId="164" fontId="21" fillId="0" borderId="11" xfId="0" applyFont="1" applyBorder="1" applyAlignment="1">
      <alignment/>
    </xf>
    <xf numFmtId="166" fontId="9" fillId="0" borderId="11" xfId="0" applyNumberFormat="1" applyFont="1" applyBorder="1" applyAlignment="1">
      <alignment/>
    </xf>
    <xf numFmtId="166" fontId="9" fillId="0" borderId="0" xfId="0" applyNumberFormat="1" applyFont="1" applyBorder="1" applyAlignment="1">
      <alignment/>
    </xf>
    <xf numFmtId="164" fontId="18" fillId="0" borderId="11" xfId="0" applyFont="1" applyFill="1" applyBorder="1" applyAlignment="1">
      <alignment/>
    </xf>
    <xf numFmtId="164" fontId="21" fillId="0" borderId="0" xfId="0" applyFont="1" applyAlignment="1">
      <alignment/>
    </xf>
    <xf numFmtId="164" fontId="0" fillId="0" borderId="19" xfId="0" applyFont="1" applyBorder="1" applyAlignment="1">
      <alignment horizontal="center" vertical="center" wrapText="1"/>
    </xf>
    <xf numFmtId="169" fontId="0" fillId="0" borderId="19" xfId="0" applyNumberFormat="1" applyFont="1" applyBorder="1" applyAlignment="1">
      <alignment horizontal="center" vertical="center" wrapText="1"/>
    </xf>
    <xf numFmtId="164" fontId="0" fillId="0" borderId="20" xfId="0" applyBorder="1" applyAlignment="1">
      <alignment/>
    </xf>
    <xf numFmtId="169" fontId="0" fillId="0" borderId="20" xfId="0" applyNumberFormat="1" applyBorder="1" applyAlignment="1">
      <alignment/>
    </xf>
    <xf numFmtId="164" fontId="0" fillId="0" borderId="21" xfId="0" applyFont="1" applyBorder="1" applyAlignment="1">
      <alignment/>
    </xf>
    <xf numFmtId="170" fontId="0" fillId="0" borderId="21" xfId="0" applyNumberFormat="1" applyBorder="1" applyAlignment="1">
      <alignment/>
    </xf>
    <xf numFmtId="169" fontId="0" fillId="0" borderId="21" xfId="0" applyNumberFormat="1" applyBorder="1" applyAlignment="1">
      <alignment/>
    </xf>
    <xf numFmtId="165" fontId="0" fillId="0" borderId="21" xfId="0" applyNumberFormat="1" applyBorder="1" applyAlignment="1">
      <alignment/>
    </xf>
    <xf numFmtId="170" fontId="0" fillId="0" borderId="11" xfId="0" applyNumberFormat="1" applyBorder="1" applyAlignment="1">
      <alignment/>
    </xf>
    <xf numFmtId="164" fontId="0" fillId="0" borderId="21" xfId="0" applyFont="1" applyBorder="1" applyAlignment="1">
      <alignment wrapText="1"/>
    </xf>
    <xf numFmtId="170" fontId="0" fillId="0" borderId="21" xfId="0" applyNumberFormat="1" applyFont="1" applyBorder="1" applyAlignment="1">
      <alignment/>
    </xf>
    <xf numFmtId="164" fontId="0" fillId="0" borderId="22" xfId="0" applyFont="1" applyBorder="1" applyAlignment="1">
      <alignment/>
    </xf>
    <xf numFmtId="170" fontId="0" fillId="0" borderId="23" xfId="15" applyNumberFormat="1" applyFont="1" applyFill="1" applyBorder="1" applyAlignment="1" applyProtection="1">
      <alignment horizontal="right"/>
      <protection/>
    </xf>
    <xf numFmtId="169" fontId="0" fillId="0" borderId="22" xfId="0" applyNumberFormat="1" applyBorder="1" applyAlignment="1">
      <alignment/>
    </xf>
    <xf numFmtId="165" fontId="0" fillId="0" borderId="22" xfId="0" applyNumberFormat="1" applyBorder="1" applyAlignment="1">
      <alignment/>
    </xf>
    <xf numFmtId="164" fontId="0" fillId="0" borderId="19" xfId="0" applyBorder="1" applyAlignment="1">
      <alignment/>
    </xf>
    <xf numFmtId="169" fontId="0" fillId="0" borderId="19" xfId="0" applyNumberFormat="1" applyBorder="1" applyAlignment="1">
      <alignment/>
    </xf>
    <xf numFmtId="165" fontId="0" fillId="0" borderId="19" xfId="0" applyNumberFormat="1" applyBorder="1" applyAlignment="1">
      <alignment/>
    </xf>
    <xf numFmtId="165" fontId="0" fillId="0" borderId="0" xfId="0" applyNumberFormat="1" applyFont="1" applyAlignment="1">
      <alignment/>
    </xf>
    <xf numFmtId="164" fontId="0" fillId="0" borderId="14" xfId="0" applyFont="1" applyBorder="1" applyAlignment="1">
      <alignment horizontal="center" vertical="center" wrapText="1"/>
    </xf>
    <xf numFmtId="164" fontId="0" fillId="0" borderId="24" xfId="0" applyFont="1" applyBorder="1" applyAlignment="1">
      <alignment horizontal="center" vertical="center" wrapText="1"/>
    </xf>
    <xf numFmtId="164" fontId="0" fillId="0" borderId="25" xfId="0" applyBorder="1" applyAlignment="1">
      <alignment/>
    </xf>
    <xf numFmtId="164" fontId="0" fillId="0" borderId="26" xfId="0" applyBorder="1" applyAlignment="1">
      <alignment/>
    </xf>
    <xf numFmtId="164" fontId="0" fillId="0" borderId="27" xfId="0" applyFont="1" applyBorder="1" applyAlignment="1">
      <alignment/>
    </xf>
    <xf numFmtId="169" fontId="0" fillId="0" borderId="21" xfId="0" applyNumberFormat="1" applyFont="1" applyBorder="1" applyAlignment="1">
      <alignment/>
    </xf>
    <xf numFmtId="169" fontId="0" fillId="0" borderId="28" xfId="0" applyNumberFormat="1" applyBorder="1" applyAlignment="1">
      <alignment/>
    </xf>
    <xf numFmtId="164" fontId="28" fillId="0" borderId="21" xfId="0" applyFont="1" applyBorder="1" applyAlignment="1">
      <alignment/>
    </xf>
    <xf numFmtId="170" fontId="28" fillId="0" borderId="21" xfId="0" applyNumberFormat="1" applyFont="1" applyBorder="1" applyAlignment="1">
      <alignment/>
    </xf>
    <xf numFmtId="165" fontId="0" fillId="0" borderId="27" xfId="0" applyNumberFormat="1" applyFont="1" applyBorder="1" applyAlignment="1">
      <alignment/>
    </xf>
    <xf numFmtId="164" fontId="0" fillId="0" borderId="22" xfId="0" applyFont="1" applyBorder="1" applyAlignment="1">
      <alignment wrapText="1"/>
    </xf>
    <xf numFmtId="170" fontId="0" fillId="0" borderId="22" xfId="0" applyNumberFormat="1" applyBorder="1" applyAlignment="1">
      <alignment/>
    </xf>
    <xf numFmtId="165" fontId="0" fillId="0" borderId="29" xfId="0" applyNumberFormat="1" applyFont="1" applyBorder="1" applyAlignment="1">
      <alignment/>
    </xf>
    <xf numFmtId="169" fontId="0" fillId="0" borderId="22" xfId="0" applyNumberFormat="1" applyFont="1" applyBorder="1" applyAlignment="1">
      <alignment/>
    </xf>
    <xf numFmtId="169" fontId="0" fillId="0" borderId="30" xfId="0" applyNumberFormat="1" applyBorder="1" applyAlignment="1">
      <alignment/>
    </xf>
    <xf numFmtId="165" fontId="0" fillId="0" borderId="23" xfId="0" applyNumberFormat="1" applyBorder="1" applyAlignment="1">
      <alignment/>
    </xf>
    <xf numFmtId="164" fontId="0" fillId="0" borderId="31" xfId="0" applyFont="1" applyBorder="1" applyAlignment="1">
      <alignment wrapText="1"/>
    </xf>
    <xf numFmtId="170" fontId="0" fillId="0" borderId="31" xfId="0" applyNumberFormat="1" applyBorder="1" applyAlignment="1">
      <alignment/>
    </xf>
    <xf numFmtId="165" fontId="0" fillId="0" borderId="32" xfId="0" applyNumberFormat="1" applyFont="1" applyBorder="1" applyAlignment="1">
      <alignment/>
    </xf>
    <xf numFmtId="169" fontId="0" fillId="0" borderId="33" xfId="0" applyNumberFormat="1" applyBorder="1" applyAlignment="1">
      <alignment/>
    </xf>
    <xf numFmtId="169" fontId="0" fillId="0" borderId="24" xfId="0" applyNumberFormat="1" applyBorder="1" applyAlignment="1">
      <alignment/>
    </xf>
    <xf numFmtId="165" fontId="9" fillId="0" borderId="19" xfId="0" applyNumberFormat="1" applyFont="1" applyBorder="1" applyAlignment="1">
      <alignment/>
    </xf>
    <xf numFmtId="169" fontId="0" fillId="0" borderId="0" xfId="0" applyNumberForma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&#1044;&#1086;&#1082;&#1091;&#1084;&#1077;&#1085;&#1090;&#1099;%20-%20&#1054;&#1057;&#1046;\&#1053;&#1072;&#1089;&#1090;&#1103;\2010%20&#1043;&#1054;&#1044;\&#1054;&#1058;&#1063;&#1045;&#1058;&#1067;%20&#1087;&#1086;%20&#1044;&#1054;&#1052;&#1040;&#1052;%202010&#107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К Наш дом "/>
    </sheetNames>
    <sheetDataSet>
      <sheetData sheetId="0">
        <row r="3">
          <cell r="F3">
            <v>34590.047999999995</v>
          </cell>
        </row>
        <row r="4">
          <cell r="F4">
            <v>32518.156799999997</v>
          </cell>
        </row>
        <row r="5">
          <cell r="F5">
            <v>46898.486399999994</v>
          </cell>
        </row>
        <row r="6">
          <cell r="F6">
            <v>50568.191999999995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3"/>
  <sheetViews>
    <sheetView tabSelected="1" workbookViewId="0" topLeftCell="A1">
      <selection activeCell="B12" sqref="B12"/>
    </sheetView>
  </sheetViews>
  <sheetFormatPr defaultColWidth="9.140625" defaultRowHeight="15"/>
  <cols>
    <col min="1" max="1" width="28.00390625" style="0" customWidth="1"/>
    <col min="2" max="2" width="25.57421875" style="0" customWidth="1"/>
    <col min="3" max="3" width="13.00390625" style="0" customWidth="1"/>
    <col min="4" max="4" width="12.00390625" style="0" customWidth="1"/>
    <col min="5" max="5" width="10.28125" style="0" customWidth="1"/>
    <col min="6" max="6" width="9.28125" style="0" customWidth="1"/>
  </cols>
  <sheetData>
    <row r="1" spans="1:6" ht="17.25">
      <c r="A1" s="1" t="s">
        <v>0</v>
      </c>
      <c r="B1" s="1"/>
      <c r="C1" s="1"/>
      <c r="D1" s="1"/>
      <c r="E1" s="1"/>
      <c r="F1" s="1"/>
    </row>
    <row r="2" spans="1:6" ht="16.5">
      <c r="A2" s="2" t="s">
        <v>1</v>
      </c>
      <c r="B2" s="2"/>
      <c r="C2" s="2"/>
      <c r="D2" s="2"/>
      <c r="E2" s="2"/>
      <c r="F2" s="2"/>
    </row>
    <row r="3" spans="1:6" ht="16.5">
      <c r="A3" s="2" t="s">
        <v>2</v>
      </c>
      <c r="B3" s="2"/>
      <c r="C3" s="2"/>
      <c r="D3" s="2"/>
      <c r="E3" s="2"/>
      <c r="F3" s="2"/>
    </row>
    <row r="4" spans="1:2" ht="17.25">
      <c r="A4" s="3" t="s">
        <v>3</v>
      </c>
      <c r="B4" s="4"/>
    </row>
    <row r="5" spans="1:6" ht="13.5">
      <c r="A5" s="5" t="s">
        <v>4</v>
      </c>
      <c r="B5" s="6">
        <f>7635+2688+340</f>
        <v>10663</v>
      </c>
      <c r="C5" s="7"/>
      <c r="D5" s="7"/>
      <c r="E5" s="7"/>
      <c r="F5" s="8"/>
    </row>
    <row r="6" spans="1:6" ht="13.5">
      <c r="A6" s="9" t="s">
        <v>5</v>
      </c>
      <c r="B6" s="10">
        <v>1683</v>
      </c>
      <c r="C6" s="7"/>
      <c r="D6" s="7"/>
      <c r="E6" s="7"/>
      <c r="F6" s="8"/>
    </row>
    <row r="7" spans="1:6" ht="13.5">
      <c r="A7" s="11" t="s">
        <v>6</v>
      </c>
      <c r="B7" s="12">
        <f>SUM(B5:B6)</f>
        <v>12346</v>
      </c>
      <c r="C7" s="13"/>
      <c r="D7" s="13"/>
      <c r="E7" s="13"/>
      <c r="F7" s="8"/>
    </row>
    <row r="9" spans="1:3" ht="17.25">
      <c r="A9" s="3" t="s">
        <v>7</v>
      </c>
      <c r="B9" s="3"/>
      <c r="C9" s="14"/>
    </row>
    <row r="10" spans="1:2" ht="13.5">
      <c r="A10" t="s">
        <v>8</v>
      </c>
      <c r="B10" t="s">
        <v>9</v>
      </c>
    </row>
    <row r="11" ht="13.5">
      <c r="A11" t="s">
        <v>10</v>
      </c>
    </row>
    <row r="12" spans="1:4" ht="13.5">
      <c r="A12" s="15" t="s">
        <v>11</v>
      </c>
      <c r="B12" s="15" t="s">
        <v>12</v>
      </c>
      <c r="C12" s="15" t="s">
        <v>13</v>
      </c>
      <c r="D12" s="15" t="s">
        <v>14</v>
      </c>
    </row>
    <row r="13" spans="1:4" ht="13.5">
      <c r="A13" s="15"/>
      <c r="B13" s="15"/>
      <c r="C13" s="15"/>
      <c r="D13" s="15"/>
    </row>
    <row r="14" spans="1:4" ht="27.75">
      <c r="A14" s="15"/>
      <c r="B14" s="16" t="s">
        <v>15</v>
      </c>
      <c r="C14" s="15" t="s">
        <v>15</v>
      </c>
      <c r="D14" s="15" t="s">
        <v>16</v>
      </c>
    </row>
    <row r="15" spans="1:4" ht="14.25">
      <c r="A15" s="17" t="s">
        <v>17</v>
      </c>
      <c r="B15" s="16">
        <v>13.5</v>
      </c>
      <c r="C15" s="15">
        <v>13.5</v>
      </c>
      <c r="D15" s="18">
        <f>((B15*2)+(C15*10))/12</f>
        <v>13.5</v>
      </c>
    </row>
    <row r="16" spans="1:4" ht="13.5">
      <c r="A16" s="6" t="s">
        <v>18</v>
      </c>
      <c r="B16" s="18">
        <v>3.63</v>
      </c>
      <c r="C16" s="18">
        <v>3.63</v>
      </c>
      <c r="D16" s="18">
        <f aca="true" t="shared" si="0" ref="D16:D24">((B16*2)+(C16*10))/12</f>
        <v>3.6299999999999994</v>
      </c>
    </row>
    <row r="17" spans="1:4" ht="13.5">
      <c r="A17" s="6" t="s">
        <v>19</v>
      </c>
      <c r="B17" s="18">
        <v>0.88</v>
      </c>
      <c r="C17" s="18">
        <v>0.88</v>
      </c>
      <c r="D17" s="18">
        <f t="shared" si="0"/>
        <v>0.88</v>
      </c>
    </row>
    <row r="18" spans="1:4" ht="27.75">
      <c r="A18" s="19" t="s">
        <v>20</v>
      </c>
      <c r="B18" s="20">
        <v>0.7</v>
      </c>
      <c r="C18" s="20">
        <v>0.7</v>
      </c>
      <c r="D18" s="18">
        <f t="shared" si="0"/>
        <v>0.7000000000000001</v>
      </c>
    </row>
    <row r="19" spans="1:4" ht="13.5">
      <c r="A19" s="6" t="s">
        <v>21</v>
      </c>
      <c r="B19" s="18">
        <v>1.51</v>
      </c>
      <c r="C19" s="18">
        <v>1.51</v>
      </c>
      <c r="D19" s="18">
        <f t="shared" si="0"/>
        <v>1.51</v>
      </c>
    </row>
    <row r="20" spans="1:4" ht="13.5">
      <c r="A20" s="6" t="s">
        <v>22</v>
      </c>
      <c r="B20" s="18">
        <v>11.4</v>
      </c>
      <c r="C20" s="18">
        <v>12.6</v>
      </c>
      <c r="D20" s="18">
        <f t="shared" si="0"/>
        <v>12.4</v>
      </c>
    </row>
    <row r="21" spans="1:4" ht="13.5">
      <c r="A21" s="6" t="s">
        <v>23</v>
      </c>
      <c r="B21" s="18">
        <v>3.51</v>
      </c>
      <c r="C21" s="18">
        <v>3.51</v>
      </c>
      <c r="D21" s="18">
        <f t="shared" si="0"/>
        <v>3.5100000000000002</v>
      </c>
    </row>
    <row r="22" spans="1:4" ht="13.5">
      <c r="A22" s="6" t="s">
        <v>24</v>
      </c>
      <c r="B22" s="18">
        <v>4.25</v>
      </c>
      <c r="C22" s="18">
        <v>4.25</v>
      </c>
      <c r="D22" s="18">
        <f t="shared" si="0"/>
        <v>4.25</v>
      </c>
    </row>
    <row r="23" spans="1:4" ht="13.5">
      <c r="A23" s="21" t="s">
        <v>25</v>
      </c>
      <c r="B23" s="22">
        <v>0.2</v>
      </c>
      <c r="C23" s="22">
        <v>0.2</v>
      </c>
      <c r="D23" s="18">
        <f t="shared" si="0"/>
        <v>0.19999999999999998</v>
      </c>
    </row>
    <row r="24" spans="1:4" ht="13.5">
      <c r="A24" s="23" t="s">
        <v>26</v>
      </c>
      <c r="B24" s="24">
        <v>0.35</v>
      </c>
      <c r="C24" s="24">
        <v>0.35</v>
      </c>
      <c r="D24" s="18">
        <f t="shared" si="0"/>
        <v>0.35000000000000003</v>
      </c>
    </row>
    <row r="25" spans="1:4" ht="13.5">
      <c r="A25" s="25" t="s">
        <v>27</v>
      </c>
      <c r="B25" s="26">
        <f>SUM(B15:B24)</f>
        <v>39.93000000000001</v>
      </c>
      <c r="C25" s="26">
        <f>SUM(C15:C24)</f>
        <v>41.13</v>
      </c>
      <c r="D25" s="27">
        <f>SUM(D15:D24)</f>
        <v>40.93000000000001</v>
      </c>
    </row>
    <row r="26" spans="1:4" ht="13.5">
      <c r="A26" s="28"/>
      <c r="B26" s="29"/>
      <c r="C26" s="29"/>
      <c r="D26" s="30"/>
    </row>
    <row r="27" ht="13.5">
      <c r="A27" t="s">
        <v>28</v>
      </c>
    </row>
    <row r="28" spans="1:2" ht="13.5">
      <c r="A28" s="6" t="s">
        <v>29</v>
      </c>
      <c r="B28" s="6" t="s">
        <v>30</v>
      </c>
    </row>
    <row r="29" spans="1:2" ht="13.5">
      <c r="A29" s="6" t="s">
        <v>31</v>
      </c>
      <c r="B29" s="6" t="s">
        <v>32</v>
      </c>
    </row>
    <row r="31" ht="17.25">
      <c r="A31" s="3" t="s">
        <v>33</v>
      </c>
    </row>
    <row r="32" spans="1:3" ht="41.25">
      <c r="A32" s="19" t="s">
        <v>34</v>
      </c>
      <c r="B32" s="31">
        <v>4582379</v>
      </c>
      <c r="C32" s="32"/>
    </row>
    <row r="33" spans="1:3" ht="27.75">
      <c r="A33" s="19" t="s">
        <v>35</v>
      </c>
      <c r="B33" s="31">
        <v>4011658</v>
      </c>
      <c r="C33" s="32"/>
    </row>
    <row r="34" spans="1:3" ht="18">
      <c r="A34" s="3" t="s">
        <v>36</v>
      </c>
      <c r="B34" s="32"/>
      <c r="C34" s="32"/>
    </row>
    <row r="35" spans="1:3" ht="27.75">
      <c r="A35" s="19" t="s">
        <v>37</v>
      </c>
      <c r="B35" s="33">
        <v>408588</v>
      </c>
      <c r="C35" s="32"/>
    </row>
    <row r="36" spans="1:3" ht="27.75">
      <c r="A36" s="19" t="s">
        <v>38</v>
      </c>
      <c r="B36" s="33">
        <v>570721</v>
      </c>
      <c r="C36" s="32"/>
    </row>
    <row r="37" spans="1:3" ht="13.5">
      <c r="A37" s="6" t="s">
        <v>39</v>
      </c>
      <c r="B37" s="33"/>
      <c r="C37" s="32"/>
    </row>
    <row r="38" spans="1:3" ht="13.5">
      <c r="A38" s="6" t="s">
        <v>40</v>
      </c>
      <c r="B38" s="33">
        <v>34094.22</v>
      </c>
      <c r="C38" s="32"/>
    </row>
    <row r="39" spans="1:3" ht="13.5">
      <c r="A39" s="6" t="s">
        <v>41</v>
      </c>
      <c r="B39" s="33">
        <v>149861.42</v>
      </c>
      <c r="C39" s="32"/>
    </row>
    <row r="40" spans="1:3" ht="14.25">
      <c r="A40" s="19" t="s">
        <v>42</v>
      </c>
      <c r="B40" s="33">
        <v>26024.56</v>
      </c>
      <c r="C40" s="32"/>
    </row>
    <row r="41" spans="1:3" ht="14.25">
      <c r="A41" s="19" t="s">
        <v>43</v>
      </c>
      <c r="B41" s="33">
        <v>21473</v>
      </c>
      <c r="C41" s="32"/>
    </row>
    <row r="42" spans="1:3" ht="13.5">
      <c r="A42" s="34"/>
      <c r="B42" s="35"/>
      <c r="C42" s="32"/>
    </row>
    <row r="43" spans="1:3" ht="13.5">
      <c r="A43" s="34"/>
      <c r="B43" s="36"/>
      <c r="C43" s="32"/>
    </row>
    <row r="44" ht="17.25">
      <c r="A44" s="3" t="s">
        <v>44</v>
      </c>
    </row>
    <row r="45" spans="1:3" ht="15">
      <c r="A45" s="37" t="s">
        <v>45</v>
      </c>
      <c r="B45" s="6"/>
      <c r="C45" s="6"/>
    </row>
    <row r="46" spans="1:3" ht="13.5">
      <c r="A46" s="38" t="s">
        <v>46</v>
      </c>
      <c r="B46" s="38" t="s">
        <v>47</v>
      </c>
      <c r="C46" s="38" t="s">
        <v>48</v>
      </c>
    </row>
    <row r="47" spans="1:3" ht="13.5">
      <c r="A47" s="6" t="s">
        <v>49</v>
      </c>
      <c r="B47" s="6" t="s">
        <v>50</v>
      </c>
      <c r="C47" s="33">
        <v>310381</v>
      </c>
    </row>
    <row r="48" spans="1:3" ht="13.5">
      <c r="A48" s="6" t="s">
        <v>51</v>
      </c>
      <c r="B48" s="6" t="s">
        <v>52</v>
      </c>
      <c r="C48" s="33">
        <v>193051</v>
      </c>
    </row>
    <row r="49" spans="1:3" ht="13.5">
      <c r="A49" s="6" t="s">
        <v>53</v>
      </c>
      <c r="B49" s="6" t="s">
        <v>54</v>
      </c>
      <c r="C49" s="33">
        <v>150787</v>
      </c>
    </row>
    <row r="50" spans="1:3" ht="13.5">
      <c r="A50" s="6" t="s">
        <v>55</v>
      </c>
      <c r="B50" s="6" t="s">
        <v>56</v>
      </c>
      <c r="C50" s="33">
        <v>190704</v>
      </c>
    </row>
    <row r="51" spans="1:3" ht="13.5">
      <c r="A51" s="6" t="s">
        <v>57</v>
      </c>
      <c r="B51" s="6" t="s">
        <v>58</v>
      </c>
      <c r="C51" s="33">
        <v>79991</v>
      </c>
    </row>
    <row r="52" spans="1:3" ht="13.5">
      <c r="A52" s="6" t="s">
        <v>59</v>
      </c>
      <c r="B52" s="6" t="s">
        <v>60</v>
      </c>
      <c r="C52" s="33">
        <v>26890</v>
      </c>
    </row>
    <row r="53" spans="1:3" ht="13.5">
      <c r="A53" s="6" t="s">
        <v>61</v>
      </c>
      <c r="B53" s="6" t="s">
        <v>62</v>
      </c>
      <c r="C53" s="33">
        <v>32902</v>
      </c>
    </row>
    <row r="54" spans="1:3" ht="13.5">
      <c r="A54" s="6" t="s">
        <v>63</v>
      </c>
      <c r="B54" s="6" t="s">
        <v>64</v>
      </c>
      <c r="C54" s="33">
        <v>44789</v>
      </c>
    </row>
    <row r="55" spans="1:3" ht="13.5">
      <c r="A55" s="6" t="s">
        <v>65</v>
      </c>
      <c r="B55" s="6" t="s">
        <v>66</v>
      </c>
      <c r="C55" s="33">
        <v>41881</v>
      </c>
    </row>
    <row r="56" spans="1:3" ht="13.5">
      <c r="A56" s="6" t="s">
        <v>67</v>
      </c>
      <c r="B56" s="6" t="s">
        <v>68</v>
      </c>
      <c r="C56" s="33">
        <v>157843</v>
      </c>
    </row>
    <row r="57" spans="1:3" ht="13.5">
      <c r="A57" s="6" t="s">
        <v>69</v>
      </c>
      <c r="B57" s="6" t="s">
        <v>70</v>
      </c>
      <c r="C57" s="33">
        <v>192370</v>
      </c>
    </row>
    <row r="58" spans="1:3" ht="13.5">
      <c r="A58" s="6" t="s">
        <v>71</v>
      </c>
      <c r="B58" s="6" t="s">
        <v>72</v>
      </c>
      <c r="C58" s="33">
        <v>429222</v>
      </c>
    </row>
    <row r="59" spans="1:5" ht="13.5">
      <c r="A59" s="39" t="s">
        <v>73</v>
      </c>
      <c r="B59" s="6"/>
      <c r="C59" s="31">
        <f>SUM(C47:C58)</f>
        <v>1850811</v>
      </c>
      <c r="E59" s="32"/>
    </row>
    <row r="60" spans="1:5" ht="13.5">
      <c r="A60" s="40" t="s">
        <v>74</v>
      </c>
      <c r="B60" s="6"/>
      <c r="C60" s="31">
        <f>C59*1.01</f>
        <v>1869319.11</v>
      </c>
      <c r="D60" s="8"/>
      <c r="E60" s="8"/>
    </row>
    <row r="61" spans="1:5" ht="13.5">
      <c r="A61" s="28"/>
      <c r="B61" s="8"/>
      <c r="C61" s="36"/>
      <c r="D61" s="8"/>
      <c r="E61" s="8"/>
    </row>
    <row r="62" spans="1:4" ht="15">
      <c r="A62" s="41" t="s">
        <v>75</v>
      </c>
      <c r="B62" s="6"/>
      <c r="C62" s="6"/>
      <c r="D62" s="42"/>
    </row>
    <row r="63" spans="1:4" ht="13.5">
      <c r="A63" s="6" t="s">
        <v>49</v>
      </c>
      <c r="B63" s="6" t="s">
        <v>76</v>
      </c>
      <c r="C63" s="33">
        <v>21052.52</v>
      </c>
      <c r="D63" s="43"/>
    </row>
    <row r="64" spans="1:4" ht="13.5">
      <c r="A64" s="6" t="s">
        <v>51</v>
      </c>
      <c r="B64" s="6" t="s">
        <v>77</v>
      </c>
      <c r="C64" s="33">
        <v>28269.03</v>
      </c>
      <c r="D64" s="43"/>
    </row>
    <row r="65" spans="1:4" ht="13.5">
      <c r="A65" s="6" t="s">
        <v>53</v>
      </c>
      <c r="B65" s="6" t="s">
        <v>78</v>
      </c>
      <c r="C65" s="33">
        <v>36977.99</v>
      </c>
      <c r="D65" s="43"/>
    </row>
    <row r="66" spans="1:4" ht="13.5">
      <c r="A66" s="6" t="s">
        <v>55</v>
      </c>
      <c r="B66" s="6" t="s">
        <v>79</v>
      </c>
      <c r="C66" s="33">
        <v>34414.47</v>
      </c>
      <c r="D66" s="43"/>
    </row>
    <row r="67" spans="1:4" ht="13.5">
      <c r="A67" s="6" t="s">
        <v>57</v>
      </c>
      <c r="B67" s="6" t="s">
        <v>80</v>
      </c>
      <c r="C67" s="33">
        <v>28055.65</v>
      </c>
      <c r="D67" s="43"/>
    </row>
    <row r="68" spans="1:4" ht="13.5">
      <c r="A68" s="6" t="s">
        <v>59</v>
      </c>
      <c r="B68" s="6" t="s">
        <v>81</v>
      </c>
      <c r="C68" s="33">
        <v>32799.09</v>
      </c>
      <c r="D68" s="43"/>
    </row>
    <row r="69" spans="1:4" ht="13.5">
      <c r="A69" s="6" t="s">
        <v>61</v>
      </c>
      <c r="B69" s="6" t="s">
        <v>82</v>
      </c>
      <c r="C69" s="33">
        <v>31095.92</v>
      </c>
      <c r="D69" s="43"/>
    </row>
    <row r="70" spans="1:4" ht="13.5">
      <c r="A70" s="6" t="s">
        <v>63</v>
      </c>
      <c r="B70" s="6" t="s">
        <v>83</v>
      </c>
      <c r="C70" s="33">
        <v>34186.2</v>
      </c>
      <c r="D70" s="43"/>
    </row>
    <row r="71" spans="1:4" ht="13.5">
      <c r="A71" s="6" t="s">
        <v>65</v>
      </c>
      <c r="B71" s="6" t="s">
        <v>84</v>
      </c>
      <c r="C71" s="33">
        <f>'[1]КК Наш дом '!F3</f>
        <v>34590.047999999995</v>
      </c>
      <c r="D71" s="43"/>
    </row>
    <row r="72" spans="1:4" ht="13.5">
      <c r="A72" s="6" t="s">
        <v>67</v>
      </c>
      <c r="B72" s="6" t="s">
        <v>85</v>
      </c>
      <c r="C72" s="33">
        <f>'[1]КК Наш дом '!F4</f>
        <v>32518.156799999997</v>
      </c>
      <c r="D72" s="43"/>
    </row>
    <row r="73" spans="1:4" ht="13.5">
      <c r="A73" s="6" t="s">
        <v>69</v>
      </c>
      <c r="B73" s="6" t="s">
        <v>86</v>
      </c>
      <c r="C73" s="33">
        <f>'[1]КК Наш дом '!F5</f>
        <v>46898.486399999994</v>
      </c>
      <c r="D73" s="43"/>
    </row>
    <row r="74" spans="1:4" ht="13.5">
      <c r="A74" s="6" t="s">
        <v>71</v>
      </c>
      <c r="B74" s="6" t="s">
        <v>87</v>
      </c>
      <c r="C74" s="33">
        <f>'[1]КК Наш дом '!F6</f>
        <v>50568.191999999995</v>
      </c>
      <c r="D74" s="43"/>
    </row>
    <row r="75" spans="1:4" ht="13.5">
      <c r="A75" s="39" t="s">
        <v>73</v>
      </c>
      <c r="B75" s="6"/>
      <c r="C75" s="31">
        <f>SUM(C63:C74)</f>
        <v>411425.7532</v>
      </c>
      <c r="D75" s="43"/>
    </row>
    <row r="76" spans="1:4" ht="13.5">
      <c r="A76" s="40" t="s">
        <v>74</v>
      </c>
      <c r="B76" s="6"/>
      <c r="C76" s="31">
        <f>C75*1.01</f>
        <v>415540.010732</v>
      </c>
      <c r="D76" s="44"/>
    </row>
    <row r="77" spans="1:4" ht="13.5">
      <c r="A77" s="28"/>
      <c r="B77" s="8"/>
      <c r="C77" s="36"/>
      <c r="D77" s="44"/>
    </row>
    <row r="78" spans="1:4" ht="15">
      <c r="A78" s="37" t="s">
        <v>88</v>
      </c>
      <c r="B78" s="45" t="s">
        <v>89</v>
      </c>
      <c r="C78" s="46" t="s">
        <v>90</v>
      </c>
      <c r="D78" s="44"/>
    </row>
    <row r="79" spans="1:4" ht="13.5">
      <c r="A79" s="6" t="s">
        <v>49</v>
      </c>
      <c r="B79" s="6" t="s">
        <v>91</v>
      </c>
      <c r="C79" s="33">
        <v>44211</v>
      </c>
      <c r="D79" s="44"/>
    </row>
    <row r="80" spans="1:4" ht="13.5">
      <c r="A80" s="6" t="s">
        <v>51</v>
      </c>
      <c r="B80" s="6" t="s">
        <v>92</v>
      </c>
      <c r="C80" s="33">
        <v>50599</v>
      </c>
      <c r="D80" s="44"/>
    </row>
    <row r="81" spans="1:4" ht="13.5">
      <c r="A81" s="6" t="s">
        <v>53</v>
      </c>
      <c r="B81" s="47" t="s">
        <v>93</v>
      </c>
      <c r="C81" s="33">
        <v>39847</v>
      </c>
      <c r="D81" s="44"/>
    </row>
    <row r="82" spans="1:4" ht="13.5">
      <c r="A82" s="6" t="s">
        <v>55</v>
      </c>
      <c r="B82" s="6" t="s">
        <v>94</v>
      </c>
      <c r="C82" s="33">
        <v>28687</v>
      </c>
      <c r="D82" s="44"/>
    </row>
    <row r="83" spans="1:5" ht="13.5">
      <c r="A83" s="6" t="s">
        <v>57</v>
      </c>
      <c r="B83" s="6" t="s">
        <v>95</v>
      </c>
      <c r="C83" s="33">
        <v>25951</v>
      </c>
      <c r="D83" s="48"/>
      <c r="E83" s="32"/>
    </row>
    <row r="84" spans="1:4" ht="13.5">
      <c r="A84" s="6" t="s">
        <v>59</v>
      </c>
      <c r="B84" s="6"/>
      <c r="C84" s="33"/>
      <c r="D84" s="44"/>
    </row>
    <row r="85" spans="1:4" ht="13.5">
      <c r="A85" s="6" t="s">
        <v>61</v>
      </c>
      <c r="B85" s="6" t="s">
        <v>96</v>
      </c>
      <c r="C85" s="33">
        <v>36215</v>
      </c>
      <c r="D85" s="44"/>
    </row>
    <row r="86" spans="1:4" ht="13.5">
      <c r="A86" s="6" t="s">
        <v>63</v>
      </c>
      <c r="B86" s="6" t="s">
        <v>97</v>
      </c>
      <c r="C86" s="33">
        <v>13073</v>
      </c>
      <c r="D86" s="44"/>
    </row>
    <row r="87" spans="1:4" ht="13.5">
      <c r="A87" s="6" t="s">
        <v>65</v>
      </c>
      <c r="B87" s="6" t="s">
        <v>98</v>
      </c>
      <c r="C87" s="33">
        <v>33332</v>
      </c>
      <c r="D87" s="44"/>
    </row>
    <row r="88" spans="1:4" ht="13.5">
      <c r="A88" s="6" t="s">
        <v>67</v>
      </c>
      <c r="B88" s="6" t="s">
        <v>99</v>
      </c>
      <c r="C88" s="33">
        <v>15528</v>
      </c>
      <c r="D88" s="44"/>
    </row>
    <row r="89" spans="1:4" ht="13.5">
      <c r="A89" s="6" t="s">
        <v>69</v>
      </c>
      <c r="B89" s="6" t="s">
        <v>100</v>
      </c>
      <c r="C89" s="33">
        <v>16872</v>
      </c>
      <c r="D89" s="44"/>
    </row>
    <row r="90" spans="1:5" ht="13.5">
      <c r="A90" s="6" t="s">
        <v>71</v>
      </c>
      <c r="B90" s="6" t="s">
        <v>101</v>
      </c>
      <c r="C90" s="33">
        <v>39771</v>
      </c>
      <c r="D90" s="48"/>
      <c r="E90" s="32"/>
    </row>
    <row r="91" spans="1:4" ht="13.5">
      <c r="A91" s="39" t="s">
        <v>73</v>
      </c>
      <c r="B91" s="6" t="s">
        <v>102</v>
      </c>
      <c r="C91" s="31">
        <f>SUM(C79:C90)</f>
        <v>344086</v>
      </c>
      <c r="D91" s="44"/>
    </row>
    <row r="92" spans="1:4" ht="13.5">
      <c r="A92" s="39" t="s">
        <v>103</v>
      </c>
      <c r="B92" s="6"/>
      <c r="C92" s="31">
        <f>C91*1.01</f>
        <v>347526.86</v>
      </c>
      <c r="D92" s="44"/>
    </row>
    <row r="93" ht="13.5">
      <c r="D93" s="8"/>
    </row>
    <row r="94" spans="1:3" ht="15">
      <c r="A94" s="37" t="s">
        <v>104</v>
      </c>
      <c r="B94" s="45" t="s">
        <v>89</v>
      </c>
      <c r="C94" s="46" t="s">
        <v>90</v>
      </c>
    </row>
    <row r="95" spans="1:3" ht="13.5">
      <c r="A95" s="6" t="s">
        <v>49</v>
      </c>
      <c r="B95" s="6" t="s">
        <v>105</v>
      </c>
      <c r="C95" s="6">
        <v>8181.96</v>
      </c>
    </row>
    <row r="96" spans="1:3" ht="13.5">
      <c r="A96" s="6" t="s">
        <v>51</v>
      </c>
      <c r="B96" s="6" t="s">
        <v>106</v>
      </c>
      <c r="C96" s="6">
        <v>8181.96</v>
      </c>
    </row>
    <row r="97" spans="1:3" ht="13.5">
      <c r="A97" s="6" t="s">
        <v>53</v>
      </c>
      <c r="B97" s="6" t="s">
        <v>107</v>
      </c>
      <c r="C97" s="6">
        <v>8181.96</v>
      </c>
    </row>
    <row r="98" spans="1:3" ht="13.5">
      <c r="A98" s="6" t="s">
        <v>55</v>
      </c>
      <c r="B98" s="6" t="s">
        <v>108</v>
      </c>
      <c r="C98" s="6">
        <v>8181.96</v>
      </c>
    </row>
    <row r="99" spans="1:3" ht="13.5">
      <c r="A99" s="6" t="s">
        <v>57</v>
      </c>
      <c r="B99" s="6" t="s">
        <v>109</v>
      </c>
      <c r="C99" s="6">
        <v>8181.96</v>
      </c>
    </row>
    <row r="100" spans="1:3" ht="13.5">
      <c r="A100" s="6" t="s">
        <v>59</v>
      </c>
      <c r="B100" s="6" t="s">
        <v>110</v>
      </c>
      <c r="C100" s="6">
        <v>8181.96</v>
      </c>
    </row>
    <row r="101" spans="1:3" ht="13.5">
      <c r="A101" s="6" t="s">
        <v>61</v>
      </c>
      <c r="B101" s="6" t="s">
        <v>111</v>
      </c>
      <c r="C101" s="6">
        <v>8181.96</v>
      </c>
    </row>
    <row r="102" spans="1:3" ht="13.5">
      <c r="A102" s="6" t="s">
        <v>63</v>
      </c>
      <c r="B102" s="6" t="s">
        <v>112</v>
      </c>
      <c r="C102" s="6">
        <v>5795</v>
      </c>
    </row>
    <row r="103" spans="1:3" ht="13.5">
      <c r="A103" s="6" t="s">
        <v>65</v>
      </c>
      <c r="B103" s="6" t="s">
        <v>113</v>
      </c>
      <c r="C103" s="6">
        <v>5795</v>
      </c>
    </row>
    <row r="104" spans="1:3" ht="13.5">
      <c r="A104" s="6" t="s">
        <v>67</v>
      </c>
      <c r="B104" s="6" t="s">
        <v>114</v>
      </c>
      <c r="C104" s="6">
        <v>5795</v>
      </c>
    </row>
    <row r="105" spans="1:3" ht="13.5">
      <c r="A105" s="6" t="s">
        <v>69</v>
      </c>
      <c r="B105" s="6" t="s">
        <v>115</v>
      </c>
      <c r="C105" s="6">
        <v>3800</v>
      </c>
    </row>
    <row r="106" spans="1:3" ht="13.5">
      <c r="A106" s="6" t="s">
        <v>71</v>
      </c>
      <c r="B106" s="6"/>
      <c r="C106" s="6">
        <v>3800</v>
      </c>
    </row>
    <row r="107" spans="1:3" ht="13.5">
      <c r="A107" s="39" t="s">
        <v>73</v>
      </c>
      <c r="B107" s="19"/>
      <c r="C107" s="31">
        <f>SUM(C95:C106)</f>
        <v>82258.72000000002</v>
      </c>
    </row>
    <row r="108" spans="1:3" ht="13.5">
      <c r="A108" s="40" t="s">
        <v>74</v>
      </c>
      <c r="B108" s="19"/>
      <c r="C108" s="31">
        <f>C107*1.01</f>
        <v>83081.30720000001</v>
      </c>
    </row>
    <row r="109" spans="2:3" ht="13.5">
      <c r="B109" s="49"/>
      <c r="C109" s="32"/>
    </row>
    <row r="110" spans="1:5" ht="17.25">
      <c r="A110" s="37" t="s">
        <v>116</v>
      </c>
      <c r="B110" s="50"/>
      <c r="C110" s="33"/>
      <c r="E110" s="8"/>
    </row>
    <row r="111" spans="1:5" ht="14.25">
      <c r="A111" s="6" t="s">
        <v>49</v>
      </c>
      <c r="B111" s="19" t="s">
        <v>117</v>
      </c>
      <c r="C111" s="33">
        <v>7600</v>
      </c>
      <c r="E111" s="8"/>
    </row>
    <row r="112" spans="1:5" ht="15">
      <c r="A112" s="51" t="s">
        <v>49</v>
      </c>
      <c r="B112" s="19" t="s">
        <v>118</v>
      </c>
      <c r="C112" s="33">
        <v>7600</v>
      </c>
      <c r="E112" s="8"/>
    </row>
    <row r="113" spans="1:5" ht="15">
      <c r="A113" s="51" t="s">
        <v>49</v>
      </c>
      <c r="B113" s="19" t="s">
        <v>119</v>
      </c>
      <c r="C113" s="33">
        <v>14985</v>
      </c>
      <c r="E113" s="8"/>
    </row>
    <row r="114" spans="1:5" ht="15">
      <c r="A114" s="51" t="s">
        <v>51</v>
      </c>
      <c r="B114" s="19" t="s">
        <v>120</v>
      </c>
      <c r="C114" s="33">
        <v>7600</v>
      </c>
      <c r="E114" s="8"/>
    </row>
    <row r="115" spans="1:5" ht="15">
      <c r="A115" s="51" t="s">
        <v>51</v>
      </c>
      <c r="B115" s="19" t="s">
        <v>121</v>
      </c>
      <c r="C115" s="33">
        <v>8200</v>
      </c>
      <c r="E115" s="8"/>
    </row>
    <row r="116" spans="1:5" ht="15">
      <c r="A116" s="51" t="s">
        <v>51</v>
      </c>
      <c r="B116" s="19" t="s">
        <v>122</v>
      </c>
      <c r="C116" s="33">
        <v>41000</v>
      </c>
      <c r="E116" s="8"/>
    </row>
    <row r="117" spans="1:5" ht="15">
      <c r="A117" s="51" t="s">
        <v>53</v>
      </c>
      <c r="B117" s="19" t="s">
        <v>123</v>
      </c>
      <c r="C117" s="33">
        <v>32800</v>
      </c>
      <c r="E117" s="8"/>
    </row>
    <row r="118" spans="1:5" ht="15">
      <c r="A118" s="51" t="s">
        <v>53</v>
      </c>
      <c r="B118" s="19" t="s">
        <v>124</v>
      </c>
      <c r="C118" s="33">
        <v>16400</v>
      </c>
      <c r="E118" s="8"/>
    </row>
    <row r="119" spans="1:5" ht="15">
      <c r="A119" s="51" t="s">
        <v>67</v>
      </c>
      <c r="B119" s="19" t="s">
        <v>125</v>
      </c>
      <c r="C119" s="33"/>
      <c r="E119" s="8"/>
    </row>
    <row r="120" spans="1:5" ht="15">
      <c r="A120" s="51" t="s">
        <v>126</v>
      </c>
      <c r="B120" s="19"/>
      <c r="C120" s="33">
        <v>2050</v>
      </c>
      <c r="E120" s="8"/>
    </row>
    <row r="121" spans="1:5" ht="15">
      <c r="A121" s="51" t="s">
        <v>127</v>
      </c>
      <c r="B121" s="19"/>
      <c r="C121" s="33">
        <v>2622</v>
      </c>
      <c r="E121" s="8"/>
    </row>
    <row r="122" spans="1:5" ht="13.5">
      <c r="A122" s="37" t="s">
        <v>73</v>
      </c>
      <c r="B122" s="19"/>
      <c r="C122" s="31">
        <f>SUM(C111:C121)</f>
        <v>140857</v>
      </c>
      <c r="E122" s="36"/>
    </row>
    <row r="123" spans="1:5" ht="13.5">
      <c r="A123" s="40" t="s">
        <v>74</v>
      </c>
      <c r="B123" s="19"/>
      <c r="C123" s="31">
        <f>C122*1.01</f>
        <v>142265.57</v>
      </c>
      <c r="E123" s="36"/>
    </row>
    <row r="124" spans="1:3" ht="13.5">
      <c r="A124" s="28"/>
      <c r="B124" s="34"/>
      <c r="C124" s="36"/>
    </row>
    <row r="125" spans="1:3" ht="15">
      <c r="A125" s="37" t="s">
        <v>128</v>
      </c>
      <c r="B125" s="45" t="s">
        <v>89</v>
      </c>
      <c r="C125" s="46" t="s">
        <v>90</v>
      </c>
    </row>
    <row r="126" spans="1:3" ht="13.5">
      <c r="A126" s="6" t="s">
        <v>49</v>
      </c>
      <c r="B126" s="6" t="s">
        <v>129</v>
      </c>
      <c r="C126" s="33">
        <v>10884</v>
      </c>
    </row>
    <row r="127" spans="1:3" ht="14.25">
      <c r="A127" s="6" t="s">
        <v>51</v>
      </c>
      <c r="B127" s="19" t="s">
        <v>130</v>
      </c>
      <c r="C127" s="33">
        <v>10884</v>
      </c>
    </row>
    <row r="128" spans="1:3" ht="13.5">
      <c r="A128" s="6" t="s">
        <v>53</v>
      </c>
      <c r="B128" s="6" t="s">
        <v>131</v>
      </c>
      <c r="C128" s="33">
        <v>10884</v>
      </c>
    </row>
    <row r="129" spans="1:3" ht="13.5">
      <c r="A129" s="6" t="s">
        <v>53</v>
      </c>
      <c r="B129" s="6" t="s">
        <v>132</v>
      </c>
      <c r="C129" s="33">
        <v>6160</v>
      </c>
    </row>
    <row r="130" spans="1:3" ht="13.5">
      <c r="A130" s="6" t="s">
        <v>55</v>
      </c>
      <c r="B130" s="6" t="s">
        <v>133</v>
      </c>
      <c r="C130" s="33">
        <v>10884</v>
      </c>
    </row>
    <row r="131" spans="1:3" ht="13.5">
      <c r="A131" s="6" t="s">
        <v>57</v>
      </c>
      <c r="B131" s="6" t="s">
        <v>134</v>
      </c>
      <c r="C131" s="33">
        <v>10884</v>
      </c>
    </row>
    <row r="132" spans="1:3" ht="13.5">
      <c r="A132" s="6" t="s">
        <v>59</v>
      </c>
      <c r="B132" s="6" t="s">
        <v>135</v>
      </c>
      <c r="C132" s="33">
        <v>10884</v>
      </c>
    </row>
    <row r="133" spans="1:3" ht="13.5">
      <c r="A133" s="6" t="s">
        <v>61</v>
      </c>
      <c r="B133" s="6" t="s">
        <v>136</v>
      </c>
      <c r="C133" s="33">
        <v>10884</v>
      </c>
    </row>
    <row r="134" spans="1:3" ht="13.5">
      <c r="A134" s="6" t="s">
        <v>63</v>
      </c>
      <c r="B134" s="6" t="s">
        <v>137</v>
      </c>
      <c r="C134" s="33">
        <v>10884</v>
      </c>
    </row>
    <row r="135" spans="1:3" ht="13.5">
      <c r="A135" s="6" t="s">
        <v>65</v>
      </c>
      <c r="B135" s="6" t="s">
        <v>138</v>
      </c>
      <c r="C135" s="33">
        <v>10884</v>
      </c>
    </row>
    <row r="136" spans="1:3" ht="13.5">
      <c r="A136" s="6" t="s">
        <v>67</v>
      </c>
      <c r="B136" s="6" t="s">
        <v>139</v>
      </c>
      <c r="C136" s="33">
        <v>10884</v>
      </c>
    </row>
    <row r="137" spans="1:3" ht="27.75">
      <c r="A137" s="6" t="s">
        <v>69</v>
      </c>
      <c r="B137" s="19" t="s">
        <v>140</v>
      </c>
      <c r="C137" s="33">
        <v>500</v>
      </c>
    </row>
    <row r="138" spans="1:3" ht="14.25">
      <c r="A138" s="6" t="s">
        <v>69</v>
      </c>
      <c r="B138" s="19" t="s">
        <v>141</v>
      </c>
      <c r="C138" s="33">
        <v>10884</v>
      </c>
    </row>
    <row r="139" spans="1:3" ht="13.5">
      <c r="A139" s="6" t="s">
        <v>71</v>
      </c>
      <c r="B139" s="6" t="s">
        <v>142</v>
      </c>
      <c r="C139" s="33">
        <v>10884</v>
      </c>
    </row>
    <row r="140" spans="1:3" ht="13.5">
      <c r="A140" s="39" t="s">
        <v>73</v>
      </c>
      <c r="B140" s="52"/>
      <c r="C140" s="31">
        <f>SUM(C126:C139)</f>
        <v>137268</v>
      </c>
    </row>
    <row r="141" spans="1:3" ht="13.5">
      <c r="A141" s="40" t="s">
        <v>74</v>
      </c>
      <c r="B141" s="52"/>
      <c r="C141" s="31">
        <f>C140*1.01</f>
        <v>138640.68</v>
      </c>
    </row>
    <row r="142" spans="1:3" ht="13.5">
      <c r="A142" s="28"/>
      <c r="B142" s="53"/>
      <c r="C142" s="36"/>
    </row>
    <row r="143" spans="1:3" ht="17.25">
      <c r="A143" s="41" t="s">
        <v>143</v>
      </c>
      <c r="B143" s="50"/>
      <c r="C143" s="54" t="s">
        <v>90</v>
      </c>
    </row>
    <row r="144" spans="1:3" ht="13.5">
      <c r="A144" s="6" t="s">
        <v>144</v>
      </c>
      <c r="B144" s="19"/>
      <c r="C144" s="33">
        <f>8648.04+9200+14000+8648.04</f>
        <v>40496.08</v>
      </c>
    </row>
    <row r="145" spans="1:3" ht="13.5">
      <c r="A145" s="6" t="s">
        <v>145</v>
      </c>
      <c r="B145" s="19"/>
      <c r="C145" s="33">
        <v>29392</v>
      </c>
    </row>
    <row r="146" spans="1:3" ht="14.25">
      <c r="A146" s="55" t="s">
        <v>146</v>
      </c>
      <c r="B146" s="55"/>
      <c r="C146" s="56">
        <v>12053.01</v>
      </c>
    </row>
    <row r="147" spans="1:3" ht="14.25">
      <c r="A147" s="57" t="s">
        <v>147</v>
      </c>
      <c r="B147" s="58"/>
      <c r="C147" s="56">
        <v>17000</v>
      </c>
    </row>
    <row r="148" spans="1:3" ht="14.25">
      <c r="A148" s="55" t="s">
        <v>148</v>
      </c>
      <c r="B148" s="55"/>
      <c r="C148" s="33">
        <f>12500</f>
        <v>12500</v>
      </c>
    </row>
    <row r="149" spans="1:3" ht="14.25">
      <c r="A149" s="55" t="s">
        <v>149</v>
      </c>
      <c r="B149" s="55"/>
      <c r="C149" s="33">
        <v>375100</v>
      </c>
    </row>
    <row r="150" spans="1:3" ht="13.5">
      <c r="A150" s="39" t="s">
        <v>73</v>
      </c>
      <c r="B150" s="52"/>
      <c r="C150" s="31">
        <f>SUM(C144:C149)</f>
        <v>486541.09</v>
      </c>
    </row>
    <row r="151" spans="1:3" ht="13.5">
      <c r="A151" s="40" t="s">
        <v>74</v>
      </c>
      <c r="B151" s="39"/>
      <c r="C151" s="31">
        <f>C150*1.01</f>
        <v>491406.50090000004</v>
      </c>
    </row>
    <row r="152" spans="1:3" ht="13.5">
      <c r="A152" s="28"/>
      <c r="B152" s="13"/>
      <c r="C152" s="36"/>
    </row>
    <row r="153" spans="1:3" ht="15">
      <c r="A153" s="59" t="s">
        <v>150</v>
      </c>
      <c r="B153" s="45" t="s">
        <v>89</v>
      </c>
      <c r="C153" s="46" t="s">
        <v>90</v>
      </c>
    </row>
    <row r="154" spans="1:3" ht="14.25">
      <c r="A154" s="6" t="s">
        <v>51</v>
      </c>
      <c r="B154" s="55" t="s">
        <v>151</v>
      </c>
      <c r="C154" s="60">
        <v>25773.03</v>
      </c>
    </row>
    <row r="155" spans="1:3" ht="27.75">
      <c r="A155" s="6" t="s">
        <v>55</v>
      </c>
      <c r="B155" s="19" t="s">
        <v>152</v>
      </c>
      <c r="C155" s="33">
        <v>1559.99</v>
      </c>
    </row>
    <row r="156" spans="1:3" ht="27.75">
      <c r="A156" s="6"/>
      <c r="B156" s="19" t="s">
        <v>153</v>
      </c>
      <c r="C156" s="33">
        <v>4873.4</v>
      </c>
    </row>
    <row r="157" spans="1:3" ht="15">
      <c r="A157" s="61" t="s">
        <v>73</v>
      </c>
      <c r="B157" s="6"/>
      <c r="C157" s="31">
        <f>SUM(C154:C156)</f>
        <v>32206.42</v>
      </c>
    </row>
    <row r="158" spans="1:3" ht="13.5">
      <c r="A158" s="40" t="s">
        <v>74</v>
      </c>
      <c r="B158" s="19"/>
      <c r="C158" s="62">
        <f>C157*1.01</f>
        <v>32528.4842</v>
      </c>
    </row>
    <row r="159" spans="1:3" ht="13.5">
      <c r="A159" s="28"/>
      <c r="B159" s="34"/>
      <c r="C159" s="63"/>
    </row>
    <row r="160" spans="1:3" ht="17.25">
      <c r="A160" s="64" t="s">
        <v>154</v>
      </c>
      <c r="B160" s="39"/>
      <c r="C160" s="62">
        <f>C158+C151+C141+C123+C108+C92+C76+C60</f>
        <v>3520308.5230320003</v>
      </c>
    </row>
    <row r="161" ht="15">
      <c r="A161" s="65" t="s">
        <v>155</v>
      </c>
    </row>
    <row r="162" ht="13.5">
      <c r="A162" t="s">
        <v>156</v>
      </c>
    </row>
    <row r="163" ht="13.5">
      <c r="A163" t="s">
        <v>157</v>
      </c>
    </row>
    <row r="164" ht="13.5">
      <c r="A164" t="s">
        <v>158</v>
      </c>
    </row>
    <row r="165" ht="13.5">
      <c r="A165" t="s">
        <v>159</v>
      </c>
    </row>
    <row r="166" ht="13.5">
      <c r="A166" t="s">
        <v>160</v>
      </c>
    </row>
    <row r="167" ht="13.5">
      <c r="A167" t="s">
        <v>161</v>
      </c>
    </row>
    <row r="168" ht="13.5">
      <c r="A168" t="s">
        <v>162</v>
      </c>
    </row>
    <row r="169" ht="13.5">
      <c r="A169" t="s">
        <v>163</v>
      </c>
    </row>
    <row r="171" ht="17.25">
      <c r="A171" s="3" t="s">
        <v>164</v>
      </c>
    </row>
    <row r="172" spans="1:6" ht="41.25">
      <c r="A172" s="66" t="s">
        <v>165</v>
      </c>
      <c r="B172" s="66" t="s">
        <v>166</v>
      </c>
      <c r="C172" s="66" t="s">
        <v>167</v>
      </c>
      <c r="D172" s="67" t="s">
        <v>168</v>
      </c>
      <c r="E172" s="66" t="s">
        <v>169</v>
      </c>
      <c r="F172" s="66" t="s">
        <v>170</v>
      </c>
    </row>
    <row r="173" spans="1:6" ht="13.5">
      <c r="A173" s="68"/>
      <c r="B173" s="68"/>
      <c r="C173" s="68"/>
      <c r="D173" s="69"/>
      <c r="E173" s="68"/>
      <c r="F173" s="68"/>
    </row>
    <row r="174" spans="1:6" ht="13.5">
      <c r="A174" s="70" t="s">
        <v>171</v>
      </c>
      <c r="B174" s="71">
        <f>C76</f>
        <v>415540.010732</v>
      </c>
      <c r="C174" s="70">
        <f>12346-63-113.64-140</f>
        <v>12029.36</v>
      </c>
      <c r="D174" s="72">
        <f>B174/C174/12</f>
        <v>2.878651418501621</v>
      </c>
      <c r="E174" s="72">
        <f>D16</f>
        <v>3.6299999999999994</v>
      </c>
      <c r="F174" s="73">
        <f aca="true" t="shared" si="1" ref="F174:F181">E174-D174</f>
        <v>0.7513485814983785</v>
      </c>
    </row>
    <row r="175" spans="1:6" ht="13.5">
      <c r="A175" s="70" t="s">
        <v>172</v>
      </c>
      <c r="B175" s="71">
        <f>C108</f>
        <v>83081.30720000001</v>
      </c>
      <c r="C175" s="70">
        <v>12346</v>
      </c>
      <c r="D175" s="72">
        <f aca="true" t="shared" si="2" ref="D175:D181">B175/C175/12</f>
        <v>0.5607842432096767</v>
      </c>
      <c r="E175" s="72">
        <f>D17</f>
        <v>0.88</v>
      </c>
      <c r="F175" s="73">
        <f t="shared" si="1"/>
        <v>0.3192157567903233</v>
      </c>
    </row>
    <row r="176" spans="1:6" ht="13.5">
      <c r="A176" s="70" t="s">
        <v>173</v>
      </c>
      <c r="B176" s="74">
        <f>C141</f>
        <v>138640.68</v>
      </c>
      <c r="C176" s="70">
        <v>9318</v>
      </c>
      <c r="D176" s="72">
        <f t="shared" si="2"/>
        <v>1.2399001931745008</v>
      </c>
      <c r="E176" s="72">
        <f>D19</f>
        <v>1.51</v>
      </c>
      <c r="F176" s="73">
        <f t="shared" si="1"/>
        <v>0.27009980682549917</v>
      </c>
    </row>
    <row r="177" spans="1:6" ht="13.5">
      <c r="A177" s="70" t="s">
        <v>22</v>
      </c>
      <c r="B177" s="71">
        <f>C60</f>
        <v>1869319.11</v>
      </c>
      <c r="C177" s="70">
        <v>12346</v>
      </c>
      <c r="D177" s="72">
        <f t="shared" si="2"/>
        <v>12.617575935525677</v>
      </c>
      <c r="E177" s="72">
        <f>D20</f>
        <v>12.4</v>
      </c>
      <c r="F177" s="73">
        <f t="shared" si="1"/>
        <v>-0.21757593552567656</v>
      </c>
    </row>
    <row r="178" spans="1:6" ht="13.5">
      <c r="A178" s="70" t="s">
        <v>174</v>
      </c>
      <c r="B178" s="71">
        <f>C92</f>
        <v>347526.86</v>
      </c>
      <c r="C178" s="70">
        <v>12006</v>
      </c>
      <c r="D178" s="72">
        <f t="shared" si="2"/>
        <v>2.4121748847798323</v>
      </c>
      <c r="E178" s="72">
        <f>D21</f>
        <v>3.5100000000000002</v>
      </c>
      <c r="F178" s="73">
        <f t="shared" si="1"/>
        <v>1.097825115220168</v>
      </c>
    </row>
    <row r="179" spans="1:6" ht="13.5">
      <c r="A179" s="70" t="s">
        <v>175</v>
      </c>
      <c r="B179" s="71">
        <f>C151</f>
        <v>491406.50090000004</v>
      </c>
      <c r="C179" s="70">
        <v>9318</v>
      </c>
      <c r="D179" s="72">
        <f t="shared" si="2"/>
        <v>4.3947780362381055</v>
      </c>
      <c r="E179" s="72">
        <f>D22</f>
        <v>4.25</v>
      </c>
      <c r="F179" s="73">
        <f t="shared" si="1"/>
        <v>-0.14477803623810548</v>
      </c>
    </row>
    <row r="180" spans="1:6" ht="27.75">
      <c r="A180" s="75" t="s">
        <v>116</v>
      </c>
      <c r="B180" s="76">
        <f>C123</f>
        <v>142265.57</v>
      </c>
      <c r="C180" s="70">
        <v>9318</v>
      </c>
      <c r="D180" s="72">
        <f t="shared" si="2"/>
        <v>1.2723185411747873</v>
      </c>
      <c r="E180" s="72">
        <f>D18</f>
        <v>0.7000000000000001</v>
      </c>
      <c r="F180" s="73">
        <f t="shared" si="1"/>
        <v>-0.5723185411747872</v>
      </c>
    </row>
    <row r="181" spans="1:6" ht="13.5">
      <c r="A181" s="77" t="s">
        <v>176</v>
      </c>
      <c r="B181" s="78">
        <f>C158</f>
        <v>32528.4842</v>
      </c>
      <c r="C181" s="70">
        <v>12006</v>
      </c>
      <c r="D181" s="72">
        <f t="shared" si="2"/>
        <v>0.22577936170803484</v>
      </c>
      <c r="E181" s="79">
        <f>D23</f>
        <v>0.19999999999999998</v>
      </c>
      <c r="F181" s="80">
        <f t="shared" si="1"/>
        <v>-0.025779361708034854</v>
      </c>
    </row>
    <row r="182" spans="1:6" ht="13.5">
      <c r="A182" s="81"/>
      <c r="B182" s="81"/>
      <c r="C182" s="81"/>
      <c r="D182" s="82">
        <f>SUM(D174:D181)</f>
        <v>25.601962614312235</v>
      </c>
      <c r="E182" s="82">
        <f>SUM(E174:E181)</f>
        <v>27.08</v>
      </c>
      <c r="F182" s="83">
        <f>E182-D182</f>
        <v>1.478037385687763</v>
      </c>
    </row>
    <row r="184" spans="1:2" ht="13.5">
      <c r="A184" s="83">
        <f>F182*12</f>
        <v>17.736448628253157</v>
      </c>
      <c r="B184" s="84" t="s">
        <v>177</v>
      </c>
    </row>
    <row r="185" spans="1:2" ht="13.5">
      <c r="A185" s="83">
        <f>A184-F174*12</f>
        <v>8.720265650272616</v>
      </c>
      <c r="B185" s="84" t="s">
        <v>178</v>
      </c>
    </row>
    <row r="187" ht="13.5">
      <c r="A187" t="s">
        <v>179</v>
      </c>
    </row>
    <row r="188" ht="13.5">
      <c r="A188" t="s">
        <v>180</v>
      </c>
    </row>
    <row r="190" ht="17.25">
      <c r="A190" s="3" t="s">
        <v>181</v>
      </c>
    </row>
    <row r="192" spans="1:6" ht="41.25">
      <c r="A192" s="66" t="s">
        <v>165</v>
      </c>
      <c r="B192" s="66" t="s">
        <v>166</v>
      </c>
      <c r="C192" s="85" t="s">
        <v>167</v>
      </c>
      <c r="D192" s="67" t="s">
        <v>168</v>
      </c>
      <c r="E192" s="86" t="s">
        <v>169</v>
      </c>
      <c r="F192" s="66" t="s">
        <v>170</v>
      </c>
    </row>
    <row r="193" spans="1:6" ht="13.5">
      <c r="A193" s="68"/>
      <c r="B193" s="68"/>
      <c r="C193" s="87"/>
      <c r="D193" s="69"/>
      <c r="E193" s="88"/>
      <c r="F193" s="68"/>
    </row>
    <row r="194" spans="1:6" ht="13.5">
      <c r="A194" s="70" t="s">
        <v>171</v>
      </c>
      <c r="B194" s="76">
        <v>415540</v>
      </c>
      <c r="C194" s="89">
        <v>12029.36</v>
      </c>
      <c r="D194" s="90">
        <f>B194/C194/12</f>
        <v>2.8786513441557435</v>
      </c>
      <c r="E194" s="91">
        <v>5.08</v>
      </c>
      <c r="F194" s="73">
        <f aca="true" t="shared" si="3" ref="F194:F200">E194-D194</f>
        <v>2.2013486558442565</v>
      </c>
    </row>
    <row r="195" spans="1:6" ht="13.5">
      <c r="A195" s="70" t="s">
        <v>172</v>
      </c>
      <c r="B195" s="71">
        <v>83081</v>
      </c>
      <c r="C195" s="89">
        <v>12346</v>
      </c>
      <c r="D195" s="90">
        <f>B195/C195/12</f>
        <v>0.5607821696635887</v>
      </c>
      <c r="E195" s="91">
        <v>0.9</v>
      </c>
      <c r="F195" s="73">
        <f t="shared" si="3"/>
        <v>0.3392178303364113</v>
      </c>
    </row>
    <row r="196" spans="1:6" ht="13.5">
      <c r="A196" s="92" t="s">
        <v>182</v>
      </c>
      <c r="B196" s="93">
        <v>520890</v>
      </c>
      <c r="C196" s="94">
        <v>3028.32</v>
      </c>
      <c r="D196" s="90">
        <f>B196/C196/12</f>
        <v>14.333855074760924</v>
      </c>
      <c r="E196" s="91">
        <v>14.83</v>
      </c>
      <c r="F196" s="73">
        <f t="shared" si="3"/>
        <v>0.4961449252390757</v>
      </c>
    </row>
    <row r="197" spans="1:6" ht="13.5">
      <c r="A197" s="92" t="s">
        <v>183</v>
      </c>
      <c r="B197" s="93">
        <v>53530</v>
      </c>
      <c r="C197" s="94">
        <v>2688.53</v>
      </c>
      <c r="D197" s="90">
        <f>B197/C197/12</f>
        <v>1.6592090597216071</v>
      </c>
      <c r="E197" s="91">
        <v>0.5</v>
      </c>
      <c r="F197" s="73">
        <f t="shared" si="3"/>
        <v>-1.1592090597216071</v>
      </c>
    </row>
    <row r="198" spans="1:6" ht="13.5">
      <c r="A198" s="70" t="s">
        <v>184</v>
      </c>
      <c r="B198" s="71">
        <v>347527</v>
      </c>
      <c r="C198" s="94">
        <v>12006</v>
      </c>
      <c r="D198" s="90">
        <f>B198/C198/12</f>
        <v>2.4121758565161864</v>
      </c>
      <c r="E198" s="91">
        <v>3.51</v>
      </c>
      <c r="F198" s="73">
        <f t="shared" si="3"/>
        <v>1.0978241434838139</v>
      </c>
    </row>
    <row r="199" spans="1:6" ht="27.75">
      <c r="A199" s="95" t="s">
        <v>185</v>
      </c>
      <c r="B199" s="96">
        <v>89739</v>
      </c>
      <c r="C199" s="97">
        <v>2688.53</v>
      </c>
      <c r="D199" s="98">
        <f>B199/C199/12</f>
        <v>2.7815386103186497</v>
      </c>
      <c r="E199" s="99">
        <v>0</v>
      </c>
      <c r="F199" s="100">
        <f t="shared" si="3"/>
        <v>-2.7815386103186497</v>
      </c>
    </row>
    <row r="200" spans="1:6" ht="41.25">
      <c r="A200" s="101" t="s">
        <v>186</v>
      </c>
      <c r="B200" s="102">
        <v>10818</v>
      </c>
      <c r="C200" s="103">
        <f>C199</f>
        <v>2688.53</v>
      </c>
      <c r="D200" s="98">
        <f>B200/C200/12</f>
        <v>0.3353133496743574</v>
      </c>
      <c r="E200" s="104">
        <v>0</v>
      </c>
      <c r="F200" s="80">
        <f t="shared" si="3"/>
        <v>-0.3353133496743574</v>
      </c>
    </row>
    <row r="201" spans="4:6" ht="13.5">
      <c r="D201" s="82">
        <f>SUM(D194:D200)</f>
        <v>24.961525464811054</v>
      </c>
      <c r="E201" s="105">
        <f>SUM(E194:E200)</f>
        <v>24.82</v>
      </c>
      <c r="F201" s="106">
        <f>E201-D201</f>
        <v>-0.14152546481105333</v>
      </c>
    </row>
    <row r="202" ht="13.5">
      <c r="E202" s="107"/>
    </row>
    <row r="203" spans="1:2" ht="13.5">
      <c r="A203" s="83">
        <f>F201*12</f>
        <v>-1.69830557773264</v>
      </c>
      <c r="B203" s="84" t="s">
        <v>187</v>
      </c>
    </row>
  </sheetData>
  <mergeCells count="9">
    <mergeCell ref="A1:F1"/>
    <mergeCell ref="A2:F2"/>
    <mergeCell ref="A3:F3"/>
    <mergeCell ref="A12:A14"/>
    <mergeCell ref="B12:B13"/>
    <mergeCell ref="C12:C13"/>
    <mergeCell ref="D12:D13"/>
    <mergeCell ref="A146:B146"/>
    <mergeCell ref="A149:B149"/>
  </mergeCells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2011-12-01T07:46:49Z</cp:lastPrinted>
  <dcterms:created xsi:type="dcterms:W3CDTF">2006-09-28T05:33:49Z</dcterms:created>
  <dcterms:modified xsi:type="dcterms:W3CDTF">2011-10-27T06:02:37Z</dcterms:modified>
  <cp:category/>
  <cp:version/>
  <cp:contentType/>
  <cp:contentStatus/>
  <cp:revision>1</cp:revision>
</cp:coreProperties>
</file>